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 2019\24.10.19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C60" i="1"/>
  <c r="C69" i="1"/>
  <c r="C30" i="1"/>
  <c r="C42" i="1"/>
  <c r="C43" i="1"/>
  <c r="C40" i="1"/>
  <c r="C63" i="1"/>
  <c r="C59" i="1"/>
  <c r="C50" i="1"/>
  <c r="C48" i="1"/>
  <c r="C51" i="1"/>
  <c r="C45" i="1"/>
  <c r="C39" i="1"/>
  <c r="C28" i="1"/>
  <c r="C70" i="1" l="1"/>
  <c r="C6" i="1" l="1"/>
  <c r="C8" i="1"/>
  <c r="C35" i="1" l="1"/>
  <c r="C7" i="1"/>
  <c r="C18" i="1"/>
  <c r="C21" i="1"/>
  <c r="C36" i="1"/>
  <c r="C15" i="1"/>
  <c r="C91" i="1" l="1"/>
  <c r="C89" i="1" l="1"/>
  <c r="C13" i="1" l="1"/>
  <c r="C71" i="1" l="1"/>
  <c r="C37" i="1"/>
  <c r="C72" i="1" l="1"/>
  <c r="C104" i="1" l="1"/>
  <c r="C98" i="1" l="1"/>
  <c r="C81" i="1"/>
  <c r="C12" i="1"/>
  <c r="C88" i="1" l="1"/>
  <c r="C87" i="1"/>
  <c r="C10" i="1" l="1"/>
  <c r="C52" i="1" l="1"/>
  <c r="C46" i="1" l="1"/>
  <c r="C75" i="1" l="1"/>
  <c r="C74" i="1"/>
  <c r="C73" i="1"/>
  <c r="C32" i="1"/>
  <c r="C17" i="1"/>
  <c r="C77" i="1" l="1"/>
  <c r="C76" i="1"/>
  <c r="C78" i="1" l="1"/>
  <c r="C79" i="1"/>
  <c r="C84" i="1"/>
  <c r="C82" i="1"/>
  <c r="C80" i="1"/>
  <c r="C49" i="1"/>
  <c r="C57" i="1"/>
  <c r="C56" i="1"/>
  <c r="C55" i="1"/>
  <c r="C47" i="1"/>
  <c r="C25" i="1" l="1"/>
  <c r="C9" i="1"/>
  <c r="C105" i="1" l="1"/>
</calcChain>
</file>

<file path=xl/sharedStrings.xml><?xml version="1.0" encoding="utf-8"?>
<sst xmlns="http://schemas.openxmlformats.org/spreadsheetml/2006/main" count="562" uniqueCount="256">
  <si>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</si>
  <si>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</si>
  <si>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</si>
  <si>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</si>
  <si>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</si>
  <si>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</si>
  <si>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</si>
  <si>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</si>
  <si>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</si>
  <si>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</si>
  <si>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</si>
  <si>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</si>
  <si>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</si>
  <si>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</si>
  <si>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</si>
  <si>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</si>
  <si>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</si>
  <si>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</si>
  <si>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</si>
  <si>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</si>
  <si>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</si>
  <si>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</si>
  <si>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</si>
  <si>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</si>
  <si>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</si>
  <si>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</si>
  <si>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</si>
  <si>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</si>
  <si>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</si>
  <si>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</si>
  <si>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</si>
  <si>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</si>
  <si>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</si>
  <si>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</si>
  <si>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</si>
  <si>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</si>
  <si>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</si>
  <si>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</si>
  <si>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</si>
  <si>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</si>
  <si>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</si>
  <si>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</si>
  <si>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</si>
  <si>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</si>
  <si>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</si>
  <si>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</si>
  <si>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</si>
  <si>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</si>
  <si>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</si>
  <si>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</si>
  <si>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</si>
  <si>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</si>
  <si>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</si>
  <si>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</si>
  <si>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</si>
  <si>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</si>
  <si>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</si>
  <si>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</si>
  <si>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</si>
  <si>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</si>
  <si>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</si>
  <si>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</si>
  <si>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</si>
  <si>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</si>
  <si>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</si>
  <si>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</si>
  <si>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</si>
  <si>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</si>
  <si>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</si>
  <si>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</si>
  <si>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</si>
  <si>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</si>
  <si>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</si>
  <si>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</si>
  <si>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</si>
  <si>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</si>
  <si>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</si>
  <si>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</si>
  <si>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</si>
  <si>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</si>
  <si>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</si>
  <si>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</si>
  <si>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</si>
  <si>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</si>
  <si>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</si>
  <si>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</si>
  <si>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</si>
  <si>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</si>
  <si>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</si>
  <si>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</si>
  <si>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</si>
  <si>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</si>
  <si>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</si>
  <si>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</si>
  <si>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</si>
  <si>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</si>
  <si>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</si>
  <si>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72610000-9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</si>
  <si>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</si>
  <si>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</si>
  <si>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</si>
  <si>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</si>
  <si>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</si>
  <si>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</si>
  <si>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</si>
  <si>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</si>
  <si>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</si>
  <si>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</si>
  <si>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</si>
  <si>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</si>
  <si>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</si>
  <si>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</si>
  <si>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</si>
  <si>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</si>
  <si>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</si>
  <si>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</si>
  <si>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</si>
  <si>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</si>
  <si>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Мінеральна вода 0,5л.</t>
  </si>
  <si>
    <t>15980000-1</t>
  </si>
  <si>
    <t>39220000-0</t>
  </si>
  <si>
    <t>Аптечки автомобільні</t>
  </si>
  <si>
    <t>33196000-0</t>
  </si>
  <si>
    <t>Картриджі, тонери</t>
  </si>
  <si>
    <t>30120000-6</t>
  </si>
  <si>
    <t>Радіотелефони (бездротові телефони)</t>
  </si>
  <si>
    <t>32550000-3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</si>
  <si>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</si>
  <si>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</si>
  <si>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</si>
  <si>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</si>
  <si>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</si>
  <si>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</si>
  <si>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</si>
  <si>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</si>
  <si>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</si>
  <si>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</si>
  <si>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</si>
  <si>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</si>
  <si>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</si>
  <si>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</si>
  <si>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</si>
  <si>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</si>
  <si>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</si>
  <si>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</si>
  <si>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</si>
  <si>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</si>
  <si>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</si>
  <si>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</si>
  <si>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</si>
  <si>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</si>
  <si>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</si>
  <si>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</si>
  <si>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</si>
  <si>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</si>
  <si>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</si>
  <si>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</si>
  <si>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</si>
  <si>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</si>
  <si>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</si>
  <si>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</si>
  <si>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</si>
  <si>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</si>
  <si>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</si>
  <si>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</si>
  <si>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</si>
  <si>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</si>
  <si>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>Передплата видань на 2019р</t>
  </si>
  <si>
    <t xml:space="preserve">79980000-7 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</si>
  <si>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</si>
  <si>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</si>
  <si>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</si>
  <si>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</si>
  <si>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</si>
  <si>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</si>
  <si>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</si>
  <si>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</si>
  <si>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</si>
  <si>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</si>
  <si>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</si>
  <si>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</si>
  <si>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</si>
  <si>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Секретар Тендерного комітету </t>
  </si>
  <si>
    <t xml:space="preserve">70220000-9 </t>
  </si>
  <si>
    <t>Л.М. Сандул</t>
  </si>
  <si>
    <t>Надання послуг з технічного обслуговування офіційного веб-сайту міста Южноукраїнська</t>
  </si>
  <si>
    <t>Надання послуг з обробки та періодичної архівації даних розміщуваних на офіційному сайті міста Южноукраїнська</t>
  </si>
  <si>
    <t>Надання послуг з розміщення та зберігання архіву з електронно-інформаційного ресурсу (веб-сайту)</t>
  </si>
  <si>
    <t xml:space="preserve">Надання послуг з розміщення веб-сторінки з головним доменом в мережі інтернет
</t>
  </si>
  <si>
    <t>Ліга-закон</t>
  </si>
  <si>
    <t>Надання послуг з розробки сторінки для доступу до архіву публічних даних</t>
  </si>
  <si>
    <t xml:space="preserve"> Ліцензійне забезпечення (поставка програмного комплексу ПТ Захист з’єднань 2)</t>
  </si>
  <si>
    <t>Супроводження  програмного забезпечення M.E.Doc</t>
  </si>
  <si>
    <t>Монтаж системи по лінії МВС (ЦНАП)</t>
  </si>
  <si>
    <t xml:space="preserve">51610000-1 </t>
  </si>
  <si>
    <t xml:space="preserve">45310000-3 </t>
  </si>
  <si>
    <t>Запчастини та комплектуючі для комп’ютерної та оргтехніки</t>
  </si>
  <si>
    <t xml:space="preserve">30230000-0 </t>
  </si>
  <si>
    <t xml:space="preserve">Участь у Міжнародному Конгресі і Технічній виставці «ЕТЕВК-2019» </t>
  </si>
  <si>
    <t xml:space="preserve">79950000-8 </t>
  </si>
  <si>
    <t>Ролети та зовнішні захисні ролети</t>
  </si>
  <si>
    <t>Телескопічні направляючі</t>
  </si>
  <si>
    <t>39290000-1</t>
  </si>
  <si>
    <t>Заміна вікон, встановлення зовнішніх захисних ролетів, встановлення решітки металевої</t>
  </si>
  <si>
    <t>45420000-7</t>
  </si>
  <si>
    <t>Встановлення кондиціонеру</t>
  </si>
  <si>
    <t>45330000-9</t>
  </si>
  <si>
    <t>Послуги по охоронній сингналізації, супровід поліцією охорони</t>
  </si>
  <si>
    <t>Повірка електричних лічильників</t>
  </si>
  <si>
    <t>50410000-2</t>
  </si>
  <si>
    <t>Системні блоки, ноутбуки</t>
  </si>
  <si>
    <t>Спец.фонд</t>
  </si>
  <si>
    <t>Кондиціонер</t>
  </si>
  <si>
    <t>30210000-4</t>
  </si>
  <si>
    <t>42510000-4</t>
  </si>
  <si>
    <t>Металева решітка з замком</t>
  </si>
  <si>
    <t>Заміна приладів охорони, встановлення системи охорони</t>
  </si>
  <si>
    <t xml:space="preserve">44220000-8 </t>
  </si>
  <si>
    <t>39110000-6</t>
  </si>
  <si>
    <t>Засоби по догляду за авто та аксесуари</t>
  </si>
  <si>
    <t>Офісні крісла, поворотні крісла, стільці офісні</t>
  </si>
  <si>
    <t>Меблі в асортименті</t>
  </si>
  <si>
    <t>39130000-2</t>
  </si>
  <si>
    <t>Шини автомобільні літні та зимові</t>
  </si>
  <si>
    <t>34350000-5</t>
  </si>
  <si>
    <t>Послуги з поточного ремонту та обслуговування автомобілів, послуги шиномонтажу,                    ТО автомобілів, послуги евакуації автомобіля</t>
  </si>
  <si>
    <t>Мінеральна вода (пляшка 1,5л)</t>
  </si>
  <si>
    <t>Одноразовий посуд (в асортименті)</t>
  </si>
  <si>
    <t>Поліетиленові мішки</t>
  </si>
  <si>
    <t>15981000-1</t>
  </si>
  <si>
    <t xml:space="preserve">39220000-0 </t>
  </si>
  <si>
    <t xml:space="preserve">19640000-4 </t>
  </si>
  <si>
    <t xml:space="preserve">  90520000-8  </t>
  </si>
  <si>
    <t>Кабель мережевий</t>
  </si>
  <si>
    <t>32420000-3</t>
  </si>
  <si>
    <t>Богатофункціональний пристрій (БФП)</t>
  </si>
  <si>
    <t>Канцтовари в асортименті, папір А4, папки на зав'язках, скорозшивачі, картон, штампи, конверти марковані</t>
  </si>
  <si>
    <t>Знаки поштової оплати (марки по Україні)</t>
  </si>
  <si>
    <t>Електрична дриль</t>
  </si>
  <si>
    <t>42650000-7</t>
  </si>
  <si>
    <t>Комплект свердлів для електричної дрилі</t>
  </si>
  <si>
    <t>44510000-8</t>
  </si>
  <si>
    <t>Вогнегасники вуглекислотні сертифіковані</t>
  </si>
  <si>
    <t>35110000-8</t>
  </si>
  <si>
    <t>Проведення поточного ремонту електромереж в приміщеннях архівного відділу</t>
  </si>
  <si>
    <t>50710000-5</t>
  </si>
  <si>
    <t>Засіб для чищення раковин, білизна 1л., мило господарче, засіб для чищення туалету</t>
  </si>
  <si>
    <t>Поточний ремонт приміщень Управління містобудування, архітектури та розвитку інфраструктури Южноукраїнської міської ради</t>
  </si>
  <si>
    <t>45450000-6</t>
  </si>
  <si>
    <t>Електролічильники</t>
  </si>
  <si>
    <t>38550000-5</t>
  </si>
  <si>
    <t>Світловідбиваючий щит</t>
  </si>
  <si>
    <t>Фотоспалах</t>
  </si>
  <si>
    <t>38650000-6</t>
  </si>
  <si>
    <t>Підключення до індивідуального приладу обліку електроенергії приміщення залу засідань по бул. Цвіточний, 9</t>
  </si>
  <si>
    <t xml:space="preserve">Додаток до річного плану закупівель на 2019 рік  станом на 24.10.2019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</si>
</sst>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topLeftCell="A94" zoomScale="85" zoomScaleNormal="85" workbookViewId="0">
      <selection activeCell="C98" sqref="C98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255</v>
      </c>
    </row>
    <row r="2" spans="1:22" ht="18.75" x14ac:dyDescent="0.3">
      <c r="C2" s="27" t="s">
        <v>83</v>
      </c>
    </row>
    <row r="3" spans="1:22" ht="18.75" x14ac:dyDescent="0.3">
      <c r="C3" s="27"/>
      <c r="D3" s="15" t="s">
        <v>84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48" t="s">
        <v>63</v>
      </c>
      <c r="B6" s="48" t="s">
        <v>8</v>
      </c>
      <c r="C6" s="49">
        <f>9000+33200-6000+22470+2110+7440</f>
        <v>68220</v>
      </c>
      <c r="D6" s="48" t="s">
        <v>79</v>
      </c>
      <c r="E6" s="48">
        <v>2019</v>
      </c>
      <c r="F6" s="48" t="s">
        <v>58</v>
      </c>
      <c r="G6" s="50">
        <v>43466</v>
      </c>
      <c r="H6" s="48" t="s">
        <v>85</v>
      </c>
      <c r="I6" s="48"/>
      <c r="J6" s="48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ht="30" customHeight="1" x14ac:dyDescent="0.25">
      <c r="A7" s="35" t="s">
        <v>219</v>
      </c>
      <c r="B7" s="35" t="s">
        <v>8</v>
      </c>
      <c r="C7" s="38">
        <f>6000-2110</f>
        <v>3890</v>
      </c>
      <c r="D7" s="35" t="s">
        <v>79</v>
      </c>
      <c r="E7" s="35">
        <v>2019</v>
      </c>
      <c r="F7" s="35" t="s">
        <v>43</v>
      </c>
      <c r="G7" s="37">
        <v>43678</v>
      </c>
      <c r="H7" s="35" t="s">
        <v>127</v>
      </c>
      <c r="I7" s="35"/>
      <c r="J7" s="35">
        <v>2210</v>
      </c>
      <c r="K7" s="33"/>
      <c r="L7" s="9"/>
      <c r="M7" s="9"/>
      <c r="N7" s="14"/>
      <c r="O7" s="9"/>
      <c r="P7" s="9"/>
      <c r="Q7" s="9"/>
      <c r="R7" s="9"/>
      <c r="S7" s="9"/>
      <c r="T7" s="14"/>
      <c r="U7" s="9"/>
      <c r="V7" s="47"/>
    </row>
    <row r="8" spans="1:22" ht="21" customHeight="1" x14ac:dyDescent="0.25">
      <c r="A8" s="35" t="s">
        <v>223</v>
      </c>
      <c r="B8" s="35" t="s">
        <v>8</v>
      </c>
      <c r="C8" s="38">
        <f>16000+16000-7440</f>
        <v>24560</v>
      </c>
      <c r="D8" s="35" t="s">
        <v>79</v>
      </c>
      <c r="E8" s="35">
        <v>2019</v>
      </c>
      <c r="F8" s="35" t="s">
        <v>43</v>
      </c>
      <c r="G8" s="37">
        <v>43678</v>
      </c>
      <c r="H8" s="35" t="s">
        <v>224</v>
      </c>
      <c r="I8" s="35"/>
      <c r="J8" s="35">
        <v>2210</v>
      </c>
      <c r="K8" s="33"/>
      <c r="L8" s="9"/>
      <c r="M8" s="9"/>
      <c r="N8" s="14"/>
      <c r="O8" s="9"/>
      <c r="P8" s="9"/>
      <c r="Q8" s="9"/>
      <c r="R8" s="9"/>
      <c r="S8" s="9"/>
      <c r="T8" s="14"/>
      <c r="U8" s="9"/>
      <c r="V8" s="47"/>
    </row>
    <row r="9" spans="1:22" x14ac:dyDescent="0.25">
      <c r="A9" s="36" t="s">
        <v>62</v>
      </c>
      <c r="B9" s="35" t="s">
        <v>8</v>
      </c>
      <c r="C9" s="31">
        <f>4000+9800</f>
        <v>13800</v>
      </c>
      <c r="D9" s="36" t="s">
        <v>79</v>
      </c>
      <c r="E9" s="35">
        <v>2019</v>
      </c>
      <c r="F9" s="35" t="s">
        <v>43</v>
      </c>
      <c r="G9" s="37">
        <v>43466</v>
      </c>
      <c r="H9" s="36" t="s">
        <v>93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x14ac:dyDescent="0.25">
      <c r="A10" s="36" t="s">
        <v>113</v>
      </c>
      <c r="B10" s="35" t="s">
        <v>8</v>
      </c>
      <c r="C10" s="31">
        <f>5000+10500+30000</f>
        <v>45500</v>
      </c>
      <c r="D10" s="36" t="s">
        <v>79</v>
      </c>
      <c r="E10" s="35">
        <v>2019</v>
      </c>
      <c r="F10" s="35" t="s">
        <v>43</v>
      </c>
      <c r="G10" s="37">
        <v>43497</v>
      </c>
      <c r="H10" s="36" t="s">
        <v>115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23.25" customHeight="1" x14ac:dyDescent="0.25">
      <c r="A11" s="35" t="s">
        <v>167</v>
      </c>
      <c r="B11" s="35" t="s">
        <v>8</v>
      </c>
      <c r="C11" s="31">
        <v>27000</v>
      </c>
      <c r="D11" s="36" t="s">
        <v>79</v>
      </c>
      <c r="E11" s="35">
        <v>2019</v>
      </c>
      <c r="F11" s="35" t="s">
        <v>43</v>
      </c>
      <c r="G11" s="37">
        <v>43770</v>
      </c>
      <c r="H11" s="36" t="s">
        <v>168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ht="68.25" customHeight="1" x14ac:dyDescent="0.25">
      <c r="A12" s="48" t="s">
        <v>181</v>
      </c>
      <c r="B12" s="48" t="s">
        <v>8</v>
      </c>
      <c r="C12" s="51">
        <f>540+1400+21800+27000+2000+1160+2800+64900+20000</f>
        <v>141600</v>
      </c>
      <c r="D12" s="52" t="s">
        <v>79</v>
      </c>
      <c r="E12" s="48">
        <v>2019</v>
      </c>
      <c r="F12" s="48" t="s">
        <v>58</v>
      </c>
      <c r="G12" s="50">
        <v>43556</v>
      </c>
      <c r="H12" s="52" t="s">
        <v>116</v>
      </c>
      <c r="I12" s="52"/>
      <c r="J12" s="52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31.5" customHeight="1" x14ac:dyDescent="0.25">
      <c r="A13" s="48" t="s">
        <v>220</v>
      </c>
      <c r="B13" s="48" t="s">
        <v>8</v>
      </c>
      <c r="C13" s="51">
        <f>25000+5000+37500+22500-1260</f>
        <v>88740</v>
      </c>
      <c r="D13" s="52" t="s">
        <v>79</v>
      </c>
      <c r="E13" s="48">
        <v>2019</v>
      </c>
      <c r="F13" s="48" t="s">
        <v>58</v>
      </c>
      <c r="G13" s="50">
        <v>43617</v>
      </c>
      <c r="H13" s="52" t="s">
        <v>218</v>
      </c>
      <c r="I13" s="52"/>
      <c r="J13" s="52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21.75" customHeight="1" x14ac:dyDescent="0.25">
      <c r="A14" s="48" t="s">
        <v>221</v>
      </c>
      <c r="B14" s="48" t="s">
        <v>8</v>
      </c>
      <c r="C14" s="51">
        <v>77000</v>
      </c>
      <c r="D14" s="52" t="s">
        <v>79</v>
      </c>
      <c r="E14" s="48">
        <v>2019</v>
      </c>
      <c r="F14" s="48" t="s">
        <v>58</v>
      </c>
      <c r="G14" s="50">
        <v>43678</v>
      </c>
      <c r="H14" s="52" t="s">
        <v>222</v>
      </c>
      <c r="I14" s="52"/>
      <c r="J14" s="52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6" t="s">
        <v>114</v>
      </c>
      <c r="B15" s="35" t="s">
        <v>8</v>
      </c>
      <c r="C15" s="31">
        <f>500-100</f>
        <v>400</v>
      </c>
      <c r="D15" s="36" t="s">
        <v>79</v>
      </c>
      <c r="E15" s="35">
        <v>2019</v>
      </c>
      <c r="F15" s="35" t="s">
        <v>43</v>
      </c>
      <c r="G15" s="37">
        <v>43497</v>
      </c>
      <c r="H15" s="36" t="s">
        <v>117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6" t="s">
        <v>118</v>
      </c>
      <c r="B16" s="35" t="s">
        <v>8</v>
      </c>
      <c r="C16" s="31">
        <v>2500</v>
      </c>
      <c r="D16" s="36" t="s">
        <v>79</v>
      </c>
      <c r="E16" s="35">
        <v>2019</v>
      </c>
      <c r="F16" s="35" t="s">
        <v>43</v>
      </c>
      <c r="G16" s="37">
        <v>43617</v>
      </c>
      <c r="H16" s="36" t="s">
        <v>119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53.25" customHeight="1" x14ac:dyDescent="0.25">
      <c r="A17" s="35" t="s">
        <v>165</v>
      </c>
      <c r="B17" s="35" t="s">
        <v>8</v>
      </c>
      <c r="C17" s="31">
        <f>300+400+300+150</f>
        <v>1150</v>
      </c>
      <c r="D17" s="36" t="s">
        <v>79</v>
      </c>
      <c r="E17" s="35">
        <v>2019</v>
      </c>
      <c r="F17" s="35" t="s">
        <v>43</v>
      </c>
      <c r="G17" s="37">
        <v>43618</v>
      </c>
      <c r="H17" s="36" t="s">
        <v>120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6" t="s">
        <v>121</v>
      </c>
      <c r="B18" s="35" t="s">
        <v>8</v>
      </c>
      <c r="C18" s="31">
        <f>900-60</f>
        <v>840</v>
      </c>
      <c r="D18" s="36" t="s">
        <v>79</v>
      </c>
      <c r="E18" s="35">
        <v>2019</v>
      </c>
      <c r="F18" s="35" t="s">
        <v>43</v>
      </c>
      <c r="G18" s="37">
        <v>43619</v>
      </c>
      <c r="H18" s="36" t="s">
        <v>122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36.75" customHeight="1" x14ac:dyDescent="0.25">
      <c r="A19" s="35" t="s">
        <v>196</v>
      </c>
      <c r="B19" s="35" t="s">
        <v>8</v>
      </c>
      <c r="C19" s="31">
        <v>6000</v>
      </c>
      <c r="D19" s="36" t="s">
        <v>79</v>
      </c>
      <c r="E19" s="35">
        <v>2019</v>
      </c>
      <c r="F19" s="35" t="s">
        <v>43</v>
      </c>
      <c r="G19" s="37">
        <v>43556</v>
      </c>
      <c r="H19" s="36" t="s">
        <v>197</v>
      </c>
      <c r="I19" s="36"/>
      <c r="J19" s="3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ht="36.75" customHeight="1" x14ac:dyDescent="0.25">
      <c r="A20" s="35" t="s">
        <v>233</v>
      </c>
      <c r="B20" s="35" t="s">
        <v>8</v>
      </c>
      <c r="C20" s="31">
        <v>1260</v>
      </c>
      <c r="D20" s="36" t="s">
        <v>79</v>
      </c>
      <c r="E20" s="35">
        <v>2019</v>
      </c>
      <c r="F20" s="35" t="s">
        <v>43</v>
      </c>
      <c r="G20" s="37">
        <v>43709</v>
      </c>
      <c r="H20" s="36" t="s">
        <v>234</v>
      </c>
      <c r="I20" s="36"/>
      <c r="J20" s="36">
        <v>2210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x14ac:dyDescent="0.25">
      <c r="A21" s="35" t="s">
        <v>123</v>
      </c>
      <c r="B21" s="35" t="s">
        <v>8</v>
      </c>
      <c r="C21" s="31">
        <f>32000-340</f>
        <v>31660</v>
      </c>
      <c r="D21" s="36" t="s">
        <v>79</v>
      </c>
      <c r="E21" s="35">
        <v>2019</v>
      </c>
      <c r="F21" s="35" t="s">
        <v>43</v>
      </c>
      <c r="G21" s="37">
        <v>43556</v>
      </c>
      <c r="H21" s="36" t="s">
        <v>124</v>
      </c>
      <c r="I21" s="36"/>
      <c r="J21" s="36">
        <v>2210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22.5" customHeight="1" x14ac:dyDescent="0.25">
      <c r="A22" s="35" t="s">
        <v>125</v>
      </c>
      <c r="B22" s="35" t="s">
        <v>8</v>
      </c>
      <c r="C22" s="31">
        <v>2400</v>
      </c>
      <c r="D22" s="36" t="s">
        <v>79</v>
      </c>
      <c r="E22" s="35">
        <v>2019</v>
      </c>
      <c r="F22" s="35" t="s">
        <v>43</v>
      </c>
      <c r="G22" s="37">
        <v>43586</v>
      </c>
      <c r="H22" s="36" t="s">
        <v>126</v>
      </c>
      <c r="I22" s="36"/>
      <c r="J22" s="36">
        <v>2210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ht="22.5" customHeight="1" x14ac:dyDescent="0.25">
      <c r="A23" s="35" t="s">
        <v>251</v>
      </c>
      <c r="B23" s="35" t="s">
        <v>8</v>
      </c>
      <c r="C23" s="31">
        <v>7100</v>
      </c>
      <c r="D23" s="36" t="s">
        <v>79</v>
      </c>
      <c r="E23" s="35">
        <v>2019</v>
      </c>
      <c r="F23" s="35" t="s">
        <v>43</v>
      </c>
      <c r="G23" s="37">
        <v>43770</v>
      </c>
      <c r="H23" s="57" t="s">
        <v>253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ht="22.5" customHeight="1" x14ac:dyDescent="0.25">
      <c r="A24" s="35" t="s">
        <v>252</v>
      </c>
      <c r="B24" s="35" t="s">
        <v>8</v>
      </c>
      <c r="C24" s="31">
        <v>7000</v>
      </c>
      <c r="D24" s="36" t="s">
        <v>79</v>
      </c>
      <c r="E24" s="35">
        <v>2019</v>
      </c>
      <c r="F24" s="35" t="s">
        <v>43</v>
      </c>
      <c r="G24" s="37">
        <v>43770</v>
      </c>
      <c r="H24" s="58"/>
      <c r="I24" s="36"/>
      <c r="J24" s="36">
        <v>2210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53.25" customHeight="1" x14ac:dyDescent="0.25">
      <c r="A25" s="35" t="s">
        <v>246</v>
      </c>
      <c r="B25" s="35" t="s">
        <v>8</v>
      </c>
      <c r="C25" s="31">
        <f>1000+160+100+600</f>
        <v>1860</v>
      </c>
      <c r="D25" s="36" t="s">
        <v>79</v>
      </c>
      <c r="E25" s="35">
        <v>2019</v>
      </c>
      <c r="F25" s="35" t="s">
        <v>43</v>
      </c>
      <c r="G25" s="37">
        <v>43556</v>
      </c>
      <c r="H25" s="36" t="s">
        <v>127</v>
      </c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x14ac:dyDescent="0.25">
      <c r="A26" s="35" t="s">
        <v>128</v>
      </c>
      <c r="B26" s="35" t="s">
        <v>8</v>
      </c>
      <c r="C26" s="31">
        <v>440</v>
      </c>
      <c r="D26" s="36" t="s">
        <v>79</v>
      </c>
      <c r="E26" s="35">
        <v>2019</v>
      </c>
      <c r="F26" s="35" t="s">
        <v>43</v>
      </c>
      <c r="G26" s="37">
        <v>43556</v>
      </c>
      <c r="H26" s="36" t="s">
        <v>129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x14ac:dyDescent="0.25">
      <c r="A27" s="35" t="s">
        <v>130</v>
      </c>
      <c r="B27" s="35" t="s">
        <v>8</v>
      </c>
      <c r="C27" s="31">
        <v>300</v>
      </c>
      <c r="D27" s="36" t="s">
        <v>79</v>
      </c>
      <c r="E27" s="35">
        <v>2019</v>
      </c>
      <c r="F27" s="35" t="s">
        <v>43</v>
      </c>
      <c r="G27" s="37">
        <v>43556</v>
      </c>
      <c r="H27" s="36" t="s">
        <v>131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ht="31.5" x14ac:dyDescent="0.25">
      <c r="A28" s="35" t="s">
        <v>132</v>
      </c>
      <c r="B28" s="35" t="s">
        <v>8</v>
      </c>
      <c r="C28" s="31">
        <f>6000+1200+400-300</f>
        <v>7300</v>
      </c>
      <c r="D28" s="36" t="s">
        <v>79</v>
      </c>
      <c r="E28" s="35">
        <v>2019</v>
      </c>
      <c r="F28" s="35" t="s">
        <v>43</v>
      </c>
      <c r="G28" s="37">
        <v>43556</v>
      </c>
      <c r="H28" s="36" t="s">
        <v>133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x14ac:dyDescent="0.25">
      <c r="A29" s="35" t="s">
        <v>249</v>
      </c>
      <c r="B29" s="35" t="s">
        <v>8</v>
      </c>
      <c r="C29" s="31">
        <v>5000</v>
      </c>
      <c r="D29" s="36" t="s">
        <v>79</v>
      </c>
      <c r="E29" s="35">
        <v>2019</v>
      </c>
      <c r="F29" s="35" t="s">
        <v>43</v>
      </c>
      <c r="G29" s="37">
        <v>43770</v>
      </c>
      <c r="H29" s="36" t="s">
        <v>250</v>
      </c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ht="31.5" x14ac:dyDescent="0.25">
      <c r="A30" s="35" t="s">
        <v>134</v>
      </c>
      <c r="B30" s="35" t="s">
        <v>8</v>
      </c>
      <c r="C30" s="31">
        <f>500+800+300</f>
        <v>1600</v>
      </c>
      <c r="D30" s="36" t="s">
        <v>79</v>
      </c>
      <c r="E30" s="35">
        <v>2019</v>
      </c>
      <c r="F30" s="35" t="s">
        <v>43</v>
      </c>
      <c r="G30" s="37">
        <v>43586</v>
      </c>
      <c r="H30" s="36" t="s">
        <v>136</v>
      </c>
      <c r="I30" s="36"/>
      <c r="J30" s="36">
        <v>2210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x14ac:dyDescent="0.25">
      <c r="A31" s="35" t="s">
        <v>135</v>
      </c>
      <c r="B31" s="35" t="s">
        <v>8</v>
      </c>
      <c r="C31" s="31">
        <v>300</v>
      </c>
      <c r="D31" s="36" t="s">
        <v>79</v>
      </c>
      <c r="E31" s="35">
        <v>2019</v>
      </c>
      <c r="F31" s="35" t="s">
        <v>43</v>
      </c>
      <c r="G31" s="37">
        <v>43587</v>
      </c>
      <c r="H31" s="36" t="s">
        <v>137</v>
      </c>
      <c r="I31" s="36"/>
      <c r="J31" s="36">
        <v>2210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ht="52.5" customHeight="1" x14ac:dyDescent="0.25">
      <c r="A32" s="35" t="s">
        <v>138</v>
      </c>
      <c r="B32" s="35" t="s">
        <v>8</v>
      </c>
      <c r="C32" s="31">
        <f>1500+4200+2000+400</f>
        <v>8100</v>
      </c>
      <c r="D32" s="36" t="s">
        <v>79</v>
      </c>
      <c r="E32" s="35">
        <v>2019</v>
      </c>
      <c r="F32" s="35" t="s">
        <v>43</v>
      </c>
      <c r="G32" s="37">
        <v>43556</v>
      </c>
      <c r="H32" s="36" t="s">
        <v>140</v>
      </c>
      <c r="I32" s="36"/>
      <c r="J32" s="36">
        <v>2210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ht="21" customHeight="1" x14ac:dyDescent="0.25">
      <c r="A33" s="35" t="s">
        <v>139</v>
      </c>
      <c r="B33" s="35" t="s">
        <v>8</v>
      </c>
      <c r="C33" s="31">
        <v>200</v>
      </c>
      <c r="D33" s="36" t="s">
        <v>79</v>
      </c>
      <c r="E33" s="35">
        <v>2019</v>
      </c>
      <c r="F33" s="35" t="s">
        <v>43</v>
      </c>
      <c r="G33" s="37">
        <v>43556</v>
      </c>
      <c r="H33" s="36" t="s">
        <v>141</v>
      </c>
      <c r="I33" s="36"/>
      <c r="J33" s="36">
        <v>2210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ht="35.25" customHeight="1" x14ac:dyDescent="0.25">
      <c r="A34" s="35" t="s">
        <v>166</v>
      </c>
      <c r="B34" s="35" t="s">
        <v>8</v>
      </c>
      <c r="C34" s="31">
        <v>1000</v>
      </c>
      <c r="D34" s="36" t="s">
        <v>79</v>
      </c>
      <c r="E34" s="35">
        <v>2019</v>
      </c>
      <c r="F34" s="35" t="s">
        <v>43</v>
      </c>
      <c r="G34" s="37">
        <v>43586</v>
      </c>
      <c r="H34" s="36" t="s">
        <v>142</v>
      </c>
      <c r="I34" s="36"/>
      <c r="J34" s="36">
        <v>2210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x14ac:dyDescent="0.25">
      <c r="A35" s="35" t="s">
        <v>143</v>
      </c>
      <c r="B35" s="35" t="s">
        <v>8</v>
      </c>
      <c r="C35" s="31">
        <f>4000+700</f>
        <v>4700</v>
      </c>
      <c r="D35" s="36" t="s">
        <v>79</v>
      </c>
      <c r="E35" s="35">
        <v>2019</v>
      </c>
      <c r="F35" s="35" t="s">
        <v>43</v>
      </c>
      <c r="G35" s="37">
        <v>43556</v>
      </c>
      <c r="H35" s="36" t="s">
        <v>144</v>
      </c>
      <c r="I35" s="36"/>
      <c r="J35" s="36">
        <v>2210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x14ac:dyDescent="0.25">
      <c r="A36" s="35" t="s">
        <v>145</v>
      </c>
      <c r="B36" s="35" t="s">
        <v>8</v>
      </c>
      <c r="C36" s="31">
        <f>3200-200</f>
        <v>3000</v>
      </c>
      <c r="D36" s="36" t="s">
        <v>79</v>
      </c>
      <c r="E36" s="35">
        <v>2019</v>
      </c>
      <c r="F36" s="35" t="s">
        <v>43</v>
      </c>
      <c r="G36" s="37">
        <v>43586</v>
      </c>
      <c r="H36" s="36" t="s">
        <v>146</v>
      </c>
      <c r="I36" s="36"/>
      <c r="J36" s="36">
        <v>2210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x14ac:dyDescent="0.25">
      <c r="A37" s="35" t="s">
        <v>200</v>
      </c>
      <c r="B37" s="35" t="s">
        <v>8</v>
      </c>
      <c r="C37" s="31">
        <f>10800+30000+3100-3470</f>
        <v>40430</v>
      </c>
      <c r="D37" s="36" t="s">
        <v>79</v>
      </c>
      <c r="E37" s="35">
        <v>2019</v>
      </c>
      <c r="F37" s="35" t="s">
        <v>43</v>
      </c>
      <c r="G37" s="37">
        <v>43617</v>
      </c>
      <c r="H37" s="36" t="s">
        <v>147</v>
      </c>
      <c r="I37" s="36"/>
      <c r="J37" s="36">
        <v>2210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x14ac:dyDescent="0.25">
      <c r="A38" s="35" t="s">
        <v>201</v>
      </c>
      <c r="B38" s="35" t="s">
        <v>8</v>
      </c>
      <c r="C38" s="31">
        <v>200</v>
      </c>
      <c r="D38" s="36" t="s">
        <v>79</v>
      </c>
      <c r="E38" s="35">
        <v>2019</v>
      </c>
      <c r="F38" s="35" t="s">
        <v>43</v>
      </c>
      <c r="G38" s="37">
        <v>43647</v>
      </c>
      <c r="H38" s="36" t="s">
        <v>202</v>
      </c>
      <c r="I38" s="36"/>
      <c r="J38" s="36">
        <v>2210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33" customHeight="1" x14ac:dyDescent="0.25">
      <c r="A39" s="48" t="s">
        <v>207</v>
      </c>
      <c r="B39" s="48" t="s">
        <v>8</v>
      </c>
      <c r="C39" s="51">
        <f>24000+34000+19500+8400-5500</f>
        <v>80400</v>
      </c>
      <c r="D39" s="52" t="s">
        <v>79</v>
      </c>
      <c r="E39" s="48">
        <v>2019</v>
      </c>
      <c r="F39" s="48" t="s">
        <v>58</v>
      </c>
      <c r="G39" s="50">
        <v>43617</v>
      </c>
      <c r="H39" s="52" t="s">
        <v>82</v>
      </c>
      <c r="I39" s="52"/>
      <c r="J39" s="52">
        <v>2240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ht="31.5" customHeight="1" x14ac:dyDescent="0.25">
      <c r="A40" s="35" t="s">
        <v>216</v>
      </c>
      <c r="B40" s="35" t="s">
        <v>8</v>
      </c>
      <c r="C40" s="31">
        <f>16000+16000-3020</f>
        <v>28980</v>
      </c>
      <c r="D40" s="36" t="s">
        <v>79</v>
      </c>
      <c r="E40" s="35">
        <v>2019</v>
      </c>
      <c r="F40" s="35" t="s">
        <v>43</v>
      </c>
      <c r="G40" s="37">
        <v>43617</v>
      </c>
      <c r="H40" s="36" t="s">
        <v>195</v>
      </c>
      <c r="I40" s="36"/>
      <c r="J40" s="43">
        <v>2240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ht="31.5" customHeight="1" x14ac:dyDescent="0.25">
      <c r="A41" s="35" t="s">
        <v>193</v>
      </c>
      <c r="B41" s="35" t="s">
        <v>8</v>
      </c>
      <c r="C41" s="31">
        <v>12000</v>
      </c>
      <c r="D41" s="36" t="s">
        <v>79</v>
      </c>
      <c r="E41" s="35">
        <v>2019</v>
      </c>
      <c r="F41" s="35" t="s">
        <v>43</v>
      </c>
      <c r="G41" s="37">
        <v>43618</v>
      </c>
      <c r="H41" s="44" t="s">
        <v>194</v>
      </c>
      <c r="I41" s="36"/>
      <c r="J41" s="43">
        <v>2240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23.25" customHeight="1" x14ac:dyDescent="0.25">
      <c r="A42" s="35" t="s">
        <v>205</v>
      </c>
      <c r="B42" s="35" t="s">
        <v>8</v>
      </c>
      <c r="C42" s="31">
        <f>5000+1300-460</f>
        <v>5840</v>
      </c>
      <c r="D42" s="36" t="s">
        <v>79</v>
      </c>
      <c r="E42" s="35">
        <v>2019</v>
      </c>
      <c r="F42" s="35" t="s">
        <v>43</v>
      </c>
      <c r="G42" s="37">
        <v>43617</v>
      </c>
      <c r="H42" s="46" t="s">
        <v>206</v>
      </c>
      <c r="I42" s="36"/>
      <c r="J42" s="45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ht="51.75" customHeight="1" x14ac:dyDescent="0.25">
      <c r="A43" s="48" t="s">
        <v>203</v>
      </c>
      <c r="B43" s="48" t="s">
        <v>8</v>
      </c>
      <c r="C43" s="51">
        <f>150000+5000+2500-1030</f>
        <v>156470</v>
      </c>
      <c r="D43" s="52" t="s">
        <v>79</v>
      </c>
      <c r="E43" s="48">
        <v>2019</v>
      </c>
      <c r="F43" s="48" t="s">
        <v>58</v>
      </c>
      <c r="G43" s="50">
        <v>43647</v>
      </c>
      <c r="H43" s="53" t="s">
        <v>204</v>
      </c>
      <c r="I43" s="52"/>
      <c r="J43" s="54">
        <v>2240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ht="63" customHeight="1" x14ac:dyDescent="0.25">
      <c r="A44" s="35" t="s">
        <v>247</v>
      </c>
      <c r="B44" s="35" t="s">
        <v>8</v>
      </c>
      <c r="C44" s="31">
        <f>37800+9800</f>
        <v>47600</v>
      </c>
      <c r="D44" s="36" t="s">
        <v>79</v>
      </c>
      <c r="E44" s="35">
        <v>2019</v>
      </c>
      <c r="F44" s="35" t="s">
        <v>43</v>
      </c>
      <c r="G44" s="37">
        <v>43739</v>
      </c>
      <c r="H44" s="56" t="s">
        <v>248</v>
      </c>
      <c r="I44" s="36"/>
      <c r="J44" s="56">
        <v>2240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63" x14ac:dyDescent="0.25">
      <c r="A45" s="35" t="s">
        <v>152</v>
      </c>
      <c r="B45" s="35" t="s">
        <v>8</v>
      </c>
      <c r="C45" s="31">
        <f>2600+2000+1200-730-250-920</f>
        <v>3900</v>
      </c>
      <c r="D45" s="36" t="s">
        <v>79</v>
      </c>
      <c r="E45" s="35">
        <v>2019</v>
      </c>
      <c r="F45" s="35" t="s">
        <v>43</v>
      </c>
      <c r="G45" s="37">
        <v>43556</v>
      </c>
      <c r="H45" s="36" t="s">
        <v>81</v>
      </c>
      <c r="I45" s="36"/>
      <c r="J45" s="36">
        <v>2240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ht="31.5" x14ac:dyDescent="0.25">
      <c r="A46" s="35" t="s">
        <v>180</v>
      </c>
      <c r="B46" s="35" t="s">
        <v>8</v>
      </c>
      <c r="C46" s="31">
        <f>1950+5850+205+615</f>
        <v>8620</v>
      </c>
      <c r="D46" s="36" t="s">
        <v>79</v>
      </c>
      <c r="E46" s="35">
        <v>2019</v>
      </c>
      <c r="F46" s="35" t="s">
        <v>43</v>
      </c>
      <c r="G46" s="37">
        <v>43466</v>
      </c>
      <c r="H46" s="36" t="s">
        <v>69</v>
      </c>
      <c r="I46" s="36"/>
      <c r="J46" s="36">
        <v>2240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ht="31.5" x14ac:dyDescent="0.25">
      <c r="A47" s="35" t="s">
        <v>148</v>
      </c>
      <c r="B47" s="35" t="s">
        <v>8</v>
      </c>
      <c r="C47" s="31">
        <f>2160+6480+740</f>
        <v>9380</v>
      </c>
      <c r="D47" s="36" t="s">
        <v>79</v>
      </c>
      <c r="E47" s="35">
        <v>2019</v>
      </c>
      <c r="F47" s="35" t="s">
        <v>43</v>
      </c>
      <c r="G47" s="37">
        <v>43466</v>
      </c>
      <c r="H47" s="36" t="s">
        <v>70</v>
      </c>
      <c r="I47" s="36"/>
      <c r="J47" s="36">
        <v>2240</v>
      </c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77.25" customHeight="1" x14ac:dyDescent="0.25">
      <c r="A48" s="35" t="s">
        <v>225</v>
      </c>
      <c r="B48" s="35" t="s">
        <v>8</v>
      </c>
      <c r="C48" s="31">
        <f>7000+24000+6000+10000-950-3500+8000+5000-5550-990</f>
        <v>49010</v>
      </c>
      <c r="D48" s="36" t="s">
        <v>79</v>
      </c>
      <c r="E48" s="35">
        <v>2019</v>
      </c>
      <c r="F48" s="35" t="s">
        <v>43</v>
      </c>
      <c r="G48" s="37">
        <v>43466</v>
      </c>
      <c r="H48" s="36" t="s">
        <v>94</v>
      </c>
      <c r="I48" s="36"/>
      <c r="J48" s="36">
        <v>2240</v>
      </c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31.5" x14ac:dyDescent="0.25">
      <c r="A49" s="35" t="s">
        <v>87</v>
      </c>
      <c r="B49" s="35" t="s">
        <v>8</v>
      </c>
      <c r="C49" s="31">
        <f>12000+24000</f>
        <v>36000</v>
      </c>
      <c r="D49" s="36" t="s">
        <v>79</v>
      </c>
      <c r="E49" s="35">
        <v>2019</v>
      </c>
      <c r="F49" s="35" t="s">
        <v>43</v>
      </c>
      <c r="G49" s="37">
        <v>43466</v>
      </c>
      <c r="H49" s="36" t="s">
        <v>71</v>
      </c>
      <c r="I49" s="36"/>
      <c r="J49" s="36">
        <v>2240</v>
      </c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ht="52.5" customHeight="1" x14ac:dyDescent="0.25">
      <c r="A50" s="35" t="s">
        <v>86</v>
      </c>
      <c r="B50" s="35" t="s">
        <v>8</v>
      </c>
      <c r="C50" s="31">
        <f>3500+2000-1000</f>
        <v>4500</v>
      </c>
      <c r="D50" s="36" t="s">
        <v>79</v>
      </c>
      <c r="E50" s="35">
        <v>2019</v>
      </c>
      <c r="F50" s="35" t="s">
        <v>43</v>
      </c>
      <c r="G50" s="37">
        <v>43466</v>
      </c>
      <c r="H50" s="36" t="s">
        <v>78</v>
      </c>
      <c r="I50" s="36"/>
      <c r="J50" s="36">
        <v>2240</v>
      </c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ht="31.5" customHeight="1" x14ac:dyDescent="0.25">
      <c r="A51" s="48" t="s">
        <v>192</v>
      </c>
      <c r="B51" s="48" t="s">
        <v>8</v>
      </c>
      <c r="C51" s="51">
        <f>6000-2000</f>
        <v>4000</v>
      </c>
      <c r="D51" s="52" t="s">
        <v>79</v>
      </c>
      <c r="E51" s="48">
        <v>2019</v>
      </c>
      <c r="F51" s="48" t="s">
        <v>58</v>
      </c>
      <c r="G51" s="50">
        <v>43466</v>
      </c>
      <c r="H51" s="62" t="s">
        <v>73</v>
      </c>
      <c r="I51" s="52"/>
      <c r="J51" s="62">
        <v>2240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ht="18.75" customHeight="1" x14ac:dyDescent="0.25">
      <c r="A52" s="48" t="s">
        <v>189</v>
      </c>
      <c r="B52" s="48" t="s">
        <v>8</v>
      </c>
      <c r="C52" s="51">
        <f>14595+43785</f>
        <v>58380</v>
      </c>
      <c r="D52" s="52" t="s">
        <v>79</v>
      </c>
      <c r="E52" s="48">
        <v>2019</v>
      </c>
      <c r="F52" s="48" t="s">
        <v>58</v>
      </c>
      <c r="G52" s="50">
        <v>43467</v>
      </c>
      <c r="H52" s="63"/>
      <c r="I52" s="52"/>
      <c r="J52" s="63"/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ht="47.25" customHeight="1" x14ac:dyDescent="0.25">
      <c r="A53" s="48" t="s">
        <v>190</v>
      </c>
      <c r="B53" s="48" t="s">
        <v>8</v>
      </c>
      <c r="C53" s="51">
        <v>4500</v>
      </c>
      <c r="D53" s="52" t="s">
        <v>79</v>
      </c>
      <c r="E53" s="48">
        <v>2019</v>
      </c>
      <c r="F53" s="48" t="s">
        <v>58</v>
      </c>
      <c r="G53" s="50">
        <v>43586</v>
      </c>
      <c r="H53" s="63"/>
      <c r="I53" s="52"/>
      <c r="J53" s="63"/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ht="52.5" customHeight="1" x14ac:dyDescent="0.25">
      <c r="A54" s="48" t="s">
        <v>191</v>
      </c>
      <c r="B54" s="48" t="s">
        <v>8</v>
      </c>
      <c r="C54" s="51">
        <v>7000</v>
      </c>
      <c r="D54" s="52" t="s">
        <v>79</v>
      </c>
      <c r="E54" s="48">
        <v>2019</v>
      </c>
      <c r="F54" s="48" t="s">
        <v>58</v>
      </c>
      <c r="G54" s="50">
        <v>43617</v>
      </c>
      <c r="H54" s="64"/>
      <c r="I54" s="52"/>
      <c r="J54" s="64"/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x14ac:dyDescent="0.25">
      <c r="A55" s="35" t="s">
        <v>64</v>
      </c>
      <c r="B55" s="35" t="s">
        <v>8</v>
      </c>
      <c r="C55" s="31">
        <f>2880+2700+540+5400</f>
        <v>11520</v>
      </c>
      <c r="D55" s="36" t="s">
        <v>79</v>
      </c>
      <c r="E55" s="35">
        <v>2019</v>
      </c>
      <c r="F55" s="35" t="s">
        <v>43</v>
      </c>
      <c r="G55" s="37">
        <v>43466</v>
      </c>
      <c r="H55" s="36" t="s">
        <v>72</v>
      </c>
      <c r="I55" s="36"/>
      <c r="J55" s="36">
        <v>2240</v>
      </c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ht="54" customHeight="1" x14ac:dyDescent="0.25">
      <c r="A56" s="48" t="s">
        <v>149</v>
      </c>
      <c r="B56" s="48" t="s">
        <v>8</v>
      </c>
      <c r="C56" s="51">
        <f>13500+42440+15690+47070+810+2430</f>
        <v>121940</v>
      </c>
      <c r="D56" s="52" t="s">
        <v>79</v>
      </c>
      <c r="E56" s="48">
        <v>2019</v>
      </c>
      <c r="F56" s="48" t="s">
        <v>58</v>
      </c>
      <c r="G56" s="50">
        <v>43466</v>
      </c>
      <c r="H56" s="52" t="s">
        <v>76</v>
      </c>
      <c r="I56" s="52"/>
      <c r="J56" s="52">
        <v>2240</v>
      </c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x14ac:dyDescent="0.25">
      <c r="A57" s="36" t="s">
        <v>89</v>
      </c>
      <c r="B57" s="35" t="s">
        <v>8</v>
      </c>
      <c r="C57" s="31">
        <f>300+300</f>
        <v>600</v>
      </c>
      <c r="D57" s="36" t="s">
        <v>79</v>
      </c>
      <c r="E57" s="35">
        <v>2019</v>
      </c>
      <c r="F57" s="35" t="s">
        <v>43</v>
      </c>
      <c r="G57" s="37">
        <v>43466</v>
      </c>
      <c r="H57" s="36" t="s">
        <v>80</v>
      </c>
      <c r="I57" s="36"/>
      <c r="J57" s="36">
        <v>2240</v>
      </c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x14ac:dyDescent="0.25">
      <c r="A58" s="35" t="s">
        <v>150</v>
      </c>
      <c r="B58" s="35" t="s">
        <v>8</v>
      </c>
      <c r="C58" s="31">
        <v>20</v>
      </c>
      <c r="D58" s="36" t="s">
        <v>79</v>
      </c>
      <c r="E58" s="35">
        <v>2019</v>
      </c>
      <c r="F58" s="35" t="s">
        <v>43</v>
      </c>
      <c r="G58" s="37">
        <v>43556</v>
      </c>
      <c r="H58" s="36" t="s">
        <v>151</v>
      </c>
      <c r="I58" s="36"/>
      <c r="J58" s="36">
        <v>2240</v>
      </c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ht="36" customHeight="1" x14ac:dyDescent="0.25">
      <c r="A59" s="35" t="s">
        <v>153</v>
      </c>
      <c r="B59" s="35" t="s">
        <v>8</v>
      </c>
      <c r="C59" s="31">
        <f>16500+6500-1550</f>
        <v>21450</v>
      </c>
      <c r="D59" s="36" t="s">
        <v>79</v>
      </c>
      <c r="E59" s="35">
        <v>2019</v>
      </c>
      <c r="F59" s="35" t="s">
        <v>43</v>
      </c>
      <c r="G59" s="37">
        <v>43586</v>
      </c>
      <c r="H59" s="36" t="s">
        <v>154</v>
      </c>
      <c r="I59" s="36"/>
      <c r="J59" s="36">
        <v>2240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x14ac:dyDescent="0.25">
      <c r="A60" s="36" t="s">
        <v>155</v>
      </c>
      <c r="B60" s="35" t="s">
        <v>8</v>
      </c>
      <c r="C60" s="31">
        <f>6000+60</f>
        <v>6060</v>
      </c>
      <c r="D60" s="36" t="s">
        <v>79</v>
      </c>
      <c r="E60" s="35">
        <v>2019</v>
      </c>
      <c r="F60" s="35" t="s">
        <v>43</v>
      </c>
      <c r="G60" s="37">
        <v>43709</v>
      </c>
      <c r="H60" s="36" t="s">
        <v>156</v>
      </c>
      <c r="I60" s="36"/>
      <c r="J60" s="36">
        <v>2240</v>
      </c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x14ac:dyDescent="0.25">
      <c r="A61" s="36" t="s">
        <v>208</v>
      </c>
      <c r="B61" s="35" t="s">
        <v>8</v>
      </c>
      <c r="C61" s="31">
        <v>3500</v>
      </c>
      <c r="D61" s="36" t="s">
        <v>79</v>
      </c>
      <c r="E61" s="35">
        <v>2019</v>
      </c>
      <c r="F61" s="35" t="s">
        <v>43</v>
      </c>
      <c r="G61" s="37">
        <v>43647</v>
      </c>
      <c r="H61" s="59" t="s">
        <v>209</v>
      </c>
      <c r="I61" s="36"/>
      <c r="J61" s="36">
        <v>2240</v>
      </c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ht="63" x14ac:dyDescent="0.25">
      <c r="A62" s="35" t="s">
        <v>254</v>
      </c>
      <c r="B62" s="35" t="s">
        <v>8</v>
      </c>
      <c r="C62" s="31">
        <v>2015</v>
      </c>
      <c r="D62" s="36" t="s">
        <v>79</v>
      </c>
      <c r="E62" s="35">
        <v>2019</v>
      </c>
      <c r="F62" s="35" t="s">
        <v>43</v>
      </c>
      <c r="G62" s="37">
        <v>43770</v>
      </c>
      <c r="H62" s="60"/>
      <c r="I62" s="36"/>
      <c r="J62" s="36">
        <v>2240</v>
      </c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47.25" x14ac:dyDescent="0.25">
      <c r="A63" s="35" t="s">
        <v>157</v>
      </c>
      <c r="B63" s="35" t="s">
        <v>8</v>
      </c>
      <c r="C63" s="31">
        <f>8000-3000</f>
        <v>5000</v>
      </c>
      <c r="D63" s="36" t="s">
        <v>79</v>
      </c>
      <c r="E63" s="35">
        <v>2019</v>
      </c>
      <c r="F63" s="35" t="s">
        <v>43</v>
      </c>
      <c r="G63" s="37">
        <v>43586</v>
      </c>
      <c r="H63" s="36" t="s">
        <v>232</v>
      </c>
      <c r="I63" s="36"/>
      <c r="J63" s="36">
        <v>2240</v>
      </c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ht="61.5" customHeight="1" x14ac:dyDescent="0.25">
      <c r="A64" s="35" t="s">
        <v>188</v>
      </c>
      <c r="B64" s="35" t="s">
        <v>8</v>
      </c>
      <c r="C64" s="31">
        <v>3100</v>
      </c>
      <c r="D64" s="36" t="s">
        <v>79</v>
      </c>
      <c r="E64" s="35">
        <v>2019</v>
      </c>
      <c r="F64" s="35" t="s">
        <v>43</v>
      </c>
      <c r="G64" s="37">
        <v>43586</v>
      </c>
      <c r="H64" s="57" t="s">
        <v>72</v>
      </c>
      <c r="I64" s="36"/>
      <c r="J64" s="57">
        <v>2240</v>
      </c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ht="69.75" customHeight="1" x14ac:dyDescent="0.25">
      <c r="A65" s="35" t="s">
        <v>186</v>
      </c>
      <c r="B65" s="35" t="s">
        <v>8</v>
      </c>
      <c r="C65" s="31">
        <v>4000</v>
      </c>
      <c r="D65" s="36" t="s">
        <v>79</v>
      </c>
      <c r="E65" s="35">
        <v>2019</v>
      </c>
      <c r="F65" s="35" t="s">
        <v>43</v>
      </c>
      <c r="G65" s="37">
        <v>43587</v>
      </c>
      <c r="H65" s="61"/>
      <c r="I65" s="36"/>
      <c r="J65" s="61"/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ht="58.5" customHeight="1" x14ac:dyDescent="0.25">
      <c r="A66" s="35" t="s">
        <v>187</v>
      </c>
      <c r="B66" s="35" t="s">
        <v>8</v>
      </c>
      <c r="C66" s="31">
        <v>1800</v>
      </c>
      <c r="D66" s="36" t="s">
        <v>79</v>
      </c>
      <c r="E66" s="35">
        <v>2019</v>
      </c>
      <c r="F66" s="35" t="s">
        <v>43</v>
      </c>
      <c r="G66" s="37">
        <v>43588</v>
      </c>
      <c r="H66" s="58"/>
      <c r="I66" s="36"/>
      <c r="J66" s="58"/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ht="51" customHeight="1" x14ac:dyDescent="0.25">
      <c r="A67" s="35" t="s">
        <v>185</v>
      </c>
      <c r="B67" s="35" t="s">
        <v>8</v>
      </c>
      <c r="C67" s="31">
        <v>3000</v>
      </c>
      <c r="D67" s="36" t="s">
        <v>79</v>
      </c>
      <c r="E67" s="35">
        <v>2019</v>
      </c>
      <c r="F67" s="35" t="s">
        <v>43</v>
      </c>
      <c r="G67" s="37">
        <v>43617</v>
      </c>
      <c r="H67" s="36" t="s">
        <v>158</v>
      </c>
      <c r="I67" s="36"/>
      <c r="J67" s="36">
        <v>2240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ht="36" customHeight="1" x14ac:dyDescent="0.25">
      <c r="A68" s="35" t="s">
        <v>198</v>
      </c>
      <c r="B68" s="35" t="s">
        <v>8</v>
      </c>
      <c r="C68" s="31">
        <v>950</v>
      </c>
      <c r="D68" s="36" t="s">
        <v>79</v>
      </c>
      <c r="E68" s="36">
        <v>2019</v>
      </c>
      <c r="F68" s="35" t="s">
        <v>43</v>
      </c>
      <c r="G68" s="39">
        <v>43617</v>
      </c>
      <c r="H68" s="36" t="s">
        <v>199</v>
      </c>
      <c r="I68" s="36"/>
      <c r="J68" s="36">
        <v>2240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ht="36.75" customHeight="1" x14ac:dyDescent="0.25">
      <c r="A69" s="48" t="s">
        <v>65</v>
      </c>
      <c r="B69" s="48" t="s">
        <v>8</v>
      </c>
      <c r="C69" s="51">
        <f>50000+19100+45000+24025</f>
        <v>138125</v>
      </c>
      <c r="D69" s="52" t="s">
        <v>79</v>
      </c>
      <c r="E69" s="48">
        <v>2019</v>
      </c>
      <c r="F69" s="48" t="s">
        <v>58</v>
      </c>
      <c r="G69" s="50">
        <v>43466</v>
      </c>
      <c r="H69" s="52" t="s">
        <v>95</v>
      </c>
      <c r="I69" s="52"/>
      <c r="J69" s="52">
        <v>2240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ht="32.25" customHeight="1" x14ac:dyDescent="0.25">
      <c r="A70" s="48" t="s">
        <v>66</v>
      </c>
      <c r="B70" s="48" t="s">
        <v>8</v>
      </c>
      <c r="C70" s="51">
        <f>18000+54000+28000</f>
        <v>100000</v>
      </c>
      <c r="D70" s="52" t="s">
        <v>79</v>
      </c>
      <c r="E70" s="48">
        <v>2019</v>
      </c>
      <c r="F70" s="48" t="s">
        <v>58</v>
      </c>
      <c r="G70" s="50">
        <v>43466</v>
      </c>
      <c r="H70" s="52" t="s">
        <v>96</v>
      </c>
      <c r="I70" s="52"/>
      <c r="J70" s="52">
        <v>2240</v>
      </c>
      <c r="K70" s="34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ht="48" customHeight="1" x14ac:dyDescent="0.25">
      <c r="A71" s="35" t="s">
        <v>88</v>
      </c>
      <c r="B71" s="35" t="s">
        <v>8</v>
      </c>
      <c r="C71" s="31">
        <f>8700+22040-6500-8000-11500</f>
        <v>4740</v>
      </c>
      <c r="D71" s="36" t="s">
        <v>79</v>
      </c>
      <c r="E71" s="35">
        <v>2019</v>
      </c>
      <c r="F71" s="35" t="s">
        <v>43</v>
      </c>
      <c r="G71" s="37">
        <v>43466</v>
      </c>
      <c r="H71" s="36" t="s">
        <v>97</v>
      </c>
      <c r="I71" s="36"/>
      <c r="J71" s="36">
        <v>2240</v>
      </c>
      <c r="K71" s="34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x14ac:dyDescent="0.25">
      <c r="A72" s="52" t="s">
        <v>67</v>
      </c>
      <c r="B72" s="48" t="s">
        <v>8</v>
      </c>
      <c r="C72" s="51">
        <f>23400+60200+5200</f>
        <v>88800</v>
      </c>
      <c r="D72" s="52" t="s">
        <v>79</v>
      </c>
      <c r="E72" s="48">
        <v>2019</v>
      </c>
      <c r="F72" s="48" t="s">
        <v>58</v>
      </c>
      <c r="G72" s="50">
        <v>43466</v>
      </c>
      <c r="H72" s="52" t="s">
        <v>98</v>
      </c>
      <c r="I72" s="52"/>
      <c r="J72" s="52">
        <v>2240</v>
      </c>
      <c r="K72" s="34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ht="31.5" x14ac:dyDescent="0.25">
      <c r="A73" s="48" t="s">
        <v>112</v>
      </c>
      <c r="B73" s="48" t="s">
        <v>8</v>
      </c>
      <c r="C73" s="51">
        <f>34000+4950+34050</f>
        <v>73000</v>
      </c>
      <c r="D73" s="52" t="s">
        <v>79</v>
      </c>
      <c r="E73" s="48">
        <v>2019</v>
      </c>
      <c r="F73" s="48" t="s">
        <v>58</v>
      </c>
      <c r="G73" s="50">
        <v>43466</v>
      </c>
      <c r="H73" s="52" t="s">
        <v>100</v>
      </c>
      <c r="I73" s="52"/>
      <c r="J73" s="52">
        <v>2271</v>
      </c>
      <c r="K73" s="34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x14ac:dyDescent="0.25">
      <c r="A74" s="36" t="s">
        <v>77</v>
      </c>
      <c r="B74" s="35" t="s">
        <v>8</v>
      </c>
      <c r="C74" s="31">
        <f>1620+380+5000</f>
        <v>7000</v>
      </c>
      <c r="D74" s="36" t="s">
        <v>79</v>
      </c>
      <c r="E74" s="35">
        <v>2019</v>
      </c>
      <c r="F74" s="35" t="s">
        <v>43</v>
      </c>
      <c r="G74" s="37">
        <v>43466</v>
      </c>
      <c r="H74" s="36" t="s">
        <v>99</v>
      </c>
      <c r="I74" s="36"/>
      <c r="J74" s="36">
        <v>2272</v>
      </c>
      <c r="K74" s="34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x14ac:dyDescent="0.25">
      <c r="A75" s="36" t="s">
        <v>68</v>
      </c>
      <c r="B75" s="35" t="s">
        <v>8</v>
      </c>
      <c r="C75" s="31">
        <f>1980+470+5550</f>
        <v>8000</v>
      </c>
      <c r="D75" s="36" t="s">
        <v>79</v>
      </c>
      <c r="E75" s="35">
        <v>2019</v>
      </c>
      <c r="F75" s="35" t="s">
        <v>43</v>
      </c>
      <c r="G75" s="37">
        <v>43466</v>
      </c>
      <c r="H75" s="36" t="s">
        <v>74</v>
      </c>
      <c r="I75" s="36"/>
      <c r="J75" s="36">
        <v>2272</v>
      </c>
      <c r="K75" s="34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ht="23.25" customHeight="1" x14ac:dyDescent="0.25">
      <c r="A76" s="48" t="s">
        <v>90</v>
      </c>
      <c r="B76" s="48" t="s">
        <v>8</v>
      </c>
      <c r="C76" s="51">
        <f>28400+800+64300</f>
        <v>93500</v>
      </c>
      <c r="D76" s="52" t="s">
        <v>79</v>
      </c>
      <c r="E76" s="48">
        <v>2019</v>
      </c>
      <c r="F76" s="48" t="s">
        <v>58</v>
      </c>
      <c r="G76" s="55">
        <v>43466</v>
      </c>
      <c r="H76" s="52" t="s">
        <v>75</v>
      </c>
      <c r="I76" s="52"/>
      <c r="J76" s="52">
        <v>2273</v>
      </c>
      <c r="K76" s="34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ht="31.5" x14ac:dyDescent="0.25">
      <c r="A77" s="35" t="s">
        <v>92</v>
      </c>
      <c r="B77" s="35" t="s">
        <v>8</v>
      </c>
      <c r="C77" s="31">
        <f>7800-800+19400</f>
        <v>26400</v>
      </c>
      <c r="D77" s="36" t="s">
        <v>79</v>
      </c>
      <c r="E77" s="36">
        <v>2019</v>
      </c>
      <c r="F77" s="35" t="s">
        <v>43</v>
      </c>
      <c r="G77" s="39">
        <v>43466</v>
      </c>
      <c r="H77" s="36" t="s">
        <v>102</v>
      </c>
      <c r="I77" s="36"/>
      <c r="J77" s="36">
        <v>2273</v>
      </c>
      <c r="K77" s="34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ht="33" customHeight="1" x14ac:dyDescent="0.25">
      <c r="A78" s="35" t="s">
        <v>91</v>
      </c>
      <c r="B78" s="35" t="s">
        <v>8</v>
      </c>
      <c r="C78" s="31">
        <f>700+2100</f>
        <v>2800</v>
      </c>
      <c r="D78" s="36" t="s">
        <v>79</v>
      </c>
      <c r="E78" s="36">
        <v>2019</v>
      </c>
      <c r="F78" s="35" t="s">
        <v>43</v>
      </c>
      <c r="G78" s="39">
        <v>43466</v>
      </c>
      <c r="H78" s="36" t="s">
        <v>101</v>
      </c>
      <c r="I78" s="36"/>
      <c r="J78" s="36">
        <v>2275</v>
      </c>
      <c r="K78" s="34"/>
      <c r="L78" s="20"/>
      <c r="M78" s="20"/>
      <c r="N78" s="22"/>
      <c r="O78" s="19"/>
      <c r="P78" s="19"/>
      <c r="Q78" s="19"/>
      <c r="R78" s="19"/>
      <c r="S78" s="19"/>
      <c r="T78" s="19"/>
      <c r="U78" s="19"/>
    </row>
    <row r="79" spans="1:21" ht="24.75" customHeight="1" x14ac:dyDescent="0.25">
      <c r="A79" s="35" t="s">
        <v>164</v>
      </c>
      <c r="B79" s="36" t="s">
        <v>8</v>
      </c>
      <c r="C79" s="31">
        <f>1300+8700</f>
        <v>10000</v>
      </c>
      <c r="D79" s="36" t="s">
        <v>79</v>
      </c>
      <c r="E79" s="36">
        <v>2019</v>
      </c>
      <c r="F79" s="35" t="s">
        <v>43</v>
      </c>
      <c r="G79" s="39">
        <v>43466</v>
      </c>
      <c r="H79" s="36" t="s">
        <v>103</v>
      </c>
      <c r="I79" s="36"/>
      <c r="J79" s="36">
        <v>2282</v>
      </c>
      <c r="K79" s="34"/>
      <c r="L79" s="20"/>
      <c r="M79" s="20"/>
      <c r="N79" s="22"/>
      <c r="O79" s="19"/>
      <c r="P79" s="19"/>
      <c r="Q79" s="19"/>
      <c r="R79" s="19"/>
      <c r="S79" s="19"/>
      <c r="T79" s="19"/>
      <c r="U79" s="19"/>
    </row>
    <row r="80" spans="1:21" x14ac:dyDescent="0.25">
      <c r="A80" s="36" t="s">
        <v>104</v>
      </c>
      <c r="B80" s="36" t="s">
        <v>8</v>
      </c>
      <c r="C80" s="31">
        <f>600+1800</f>
        <v>2400</v>
      </c>
      <c r="D80" s="36" t="s">
        <v>108</v>
      </c>
      <c r="E80" s="36">
        <v>2019</v>
      </c>
      <c r="F80" s="35" t="s">
        <v>43</v>
      </c>
      <c r="G80" s="39">
        <v>43466</v>
      </c>
      <c r="H80" s="36" t="s">
        <v>106</v>
      </c>
      <c r="I80" s="36"/>
      <c r="J80" s="36">
        <v>2210</v>
      </c>
      <c r="K80" s="34"/>
      <c r="L80" s="20"/>
      <c r="M80" s="20"/>
      <c r="N80" s="22"/>
      <c r="O80" s="19"/>
      <c r="P80" s="19"/>
      <c r="Q80" s="19"/>
      <c r="R80" s="19"/>
      <c r="S80" s="19"/>
      <c r="T80" s="19"/>
      <c r="U80" s="19"/>
    </row>
    <row r="81" spans="1:21" x14ac:dyDescent="0.25">
      <c r="A81" s="36" t="s">
        <v>105</v>
      </c>
      <c r="B81" s="36" t="s">
        <v>8</v>
      </c>
      <c r="C81" s="31">
        <f>9000+15100+12000</f>
        <v>36100</v>
      </c>
      <c r="D81" s="36" t="s">
        <v>108</v>
      </c>
      <c r="E81" s="36">
        <v>2019</v>
      </c>
      <c r="F81" s="35" t="s">
        <v>43</v>
      </c>
      <c r="G81" s="39">
        <v>43466</v>
      </c>
      <c r="H81" s="36" t="s">
        <v>107</v>
      </c>
      <c r="I81" s="36"/>
      <c r="J81" s="36">
        <v>2210</v>
      </c>
      <c r="K81" s="34"/>
      <c r="L81" s="20"/>
      <c r="M81" s="20"/>
      <c r="N81" s="22"/>
      <c r="O81" s="19"/>
      <c r="P81" s="19"/>
      <c r="Q81" s="19"/>
      <c r="R81" s="19"/>
      <c r="S81" s="19"/>
      <c r="T81" s="19"/>
      <c r="U81" s="19"/>
    </row>
    <row r="82" spans="1:21" ht="32.25" customHeight="1" x14ac:dyDescent="0.25">
      <c r="A82" s="35" t="s">
        <v>159</v>
      </c>
      <c r="B82" s="36" t="s">
        <v>8</v>
      </c>
      <c r="C82" s="31">
        <f>9300+10200+4000</f>
        <v>23500</v>
      </c>
      <c r="D82" s="36" t="s">
        <v>108</v>
      </c>
      <c r="E82" s="36">
        <v>2019</v>
      </c>
      <c r="F82" s="35" t="s">
        <v>43</v>
      </c>
      <c r="G82" s="39">
        <v>43556</v>
      </c>
      <c r="H82" s="36" t="s">
        <v>160</v>
      </c>
      <c r="I82" s="36"/>
      <c r="J82" s="36">
        <v>2210</v>
      </c>
      <c r="K82" s="34"/>
      <c r="L82" s="20"/>
      <c r="M82" s="20"/>
      <c r="N82" s="22"/>
      <c r="O82" s="19"/>
      <c r="P82" s="19"/>
      <c r="Q82" s="19"/>
      <c r="R82" s="19"/>
      <c r="S82" s="19"/>
      <c r="T82" s="19"/>
      <c r="U82" s="19"/>
    </row>
    <row r="83" spans="1:21" ht="24.75" customHeight="1" x14ac:dyDescent="0.25">
      <c r="A83" s="35" t="s">
        <v>161</v>
      </c>
      <c r="B83" s="36" t="s">
        <v>8</v>
      </c>
      <c r="C83" s="31">
        <v>14300</v>
      </c>
      <c r="D83" s="36" t="s">
        <v>108</v>
      </c>
      <c r="E83" s="36">
        <v>2019</v>
      </c>
      <c r="F83" s="35" t="s">
        <v>43</v>
      </c>
      <c r="G83" s="39">
        <v>43556</v>
      </c>
      <c r="H83" s="36" t="s">
        <v>162</v>
      </c>
      <c r="I83" s="36"/>
      <c r="J83" s="36">
        <v>2240</v>
      </c>
      <c r="K83" s="34"/>
      <c r="L83" s="20"/>
      <c r="M83" s="20"/>
      <c r="N83" s="22"/>
      <c r="O83" s="19"/>
      <c r="P83" s="19"/>
      <c r="Q83" s="19"/>
      <c r="R83" s="19"/>
      <c r="S83" s="19"/>
      <c r="T83" s="19"/>
      <c r="U83" s="19"/>
    </row>
    <row r="84" spans="1:21" ht="48.75" customHeight="1" x14ac:dyDescent="0.25">
      <c r="A84" s="35" t="s">
        <v>163</v>
      </c>
      <c r="B84" s="36" t="s">
        <v>8</v>
      </c>
      <c r="C84" s="31">
        <f>22200+8000</f>
        <v>30200</v>
      </c>
      <c r="D84" s="36" t="s">
        <v>108</v>
      </c>
      <c r="E84" s="36">
        <v>2019</v>
      </c>
      <c r="F84" s="35" t="s">
        <v>43</v>
      </c>
      <c r="G84" s="39">
        <v>43557</v>
      </c>
      <c r="H84" s="42" t="s">
        <v>170</v>
      </c>
      <c r="I84" s="36"/>
      <c r="J84" s="36">
        <v>2800</v>
      </c>
      <c r="K84" s="34"/>
      <c r="L84" s="20"/>
      <c r="M84" s="20"/>
      <c r="N84" s="22"/>
      <c r="O84" s="19"/>
      <c r="P84" s="19"/>
      <c r="Q84" s="19"/>
      <c r="R84" s="19"/>
      <c r="S84" s="19"/>
      <c r="T84" s="19"/>
      <c r="U84" s="19"/>
    </row>
    <row r="85" spans="1:21" ht="30.75" customHeight="1" x14ac:dyDescent="0.25">
      <c r="A85" s="35" t="s">
        <v>150</v>
      </c>
      <c r="B85" s="36" t="s">
        <v>8</v>
      </c>
      <c r="C85" s="31">
        <v>3000</v>
      </c>
      <c r="D85" s="36" t="s">
        <v>108</v>
      </c>
      <c r="E85" s="36">
        <v>2019</v>
      </c>
      <c r="F85" s="35" t="s">
        <v>43</v>
      </c>
      <c r="G85" s="39">
        <v>43586</v>
      </c>
      <c r="H85" s="42" t="s">
        <v>183</v>
      </c>
      <c r="I85" s="36"/>
      <c r="J85" s="36">
        <v>2240</v>
      </c>
      <c r="K85" s="34"/>
      <c r="L85" s="20"/>
      <c r="M85" s="20"/>
      <c r="N85" s="22"/>
      <c r="O85" s="19"/>
      <c r="P85" s="19"/>
      <c r="Q85" s="19"/>
      <c r="R85" s="19"/>
      <c r="S85" s="19"/>
      <c r="T85" s="19"/>
      <c r="U85" s="19"/>
    </row>
    <row r="86" spans="1:21" ht="67.5" customHeight="1" x14ac:dyDescent="0.25">
      <c r="A86" s="48" t="s">
        <v>171</v>
      </c>
      <c r="B86" s="52" t="s">
        <v>8</v>
      </c>
      <c r="C86" s="51">
        <v>10000</v>
      </c>
      <c r="D86" s="48" t="s">
        <v>169</v>
      </c>
      <c r="E86" s="52">
        <v>2019</v>
      </c>
      <c r="F86" s="48" t="s">
        <v>58</v>
      </c>
      <c r="G86" s="55">
        <v>43558</v>
      </c>
      <c r="H86" s="52" t="s">
        <v>95</v>
      </c>
      <c r="I86" s="52"/>
      <c r="J86" s="52">
        <v>2240</v>
      </c>
      <c r="K86" s="34"/>
      <c r="L86" s="20"/>
      <c r="M86" s="20"/>
      <c r="N86" s="22"/>
      <c r="O86" s="19"/>
      <c r="P86" s="19"/>
      <c r="Q86" s="19"/>
      <c r="R86" s="19"/>
      <c r="S86" s="19"/>
      <c r="T86" s="19"/>
      <c r="U86" s="19"/>
    </row>
    <row r="87" spans="1:21" ht="34.5" customHeight="1" x14ac:dyDescent="0.25">
      <c r="A87" s="48" t="s">
        <v>172</v>
      </c>
      <c r="B87" s="52" t="s">
        <v>8</v>
      </c>
      <c r="C87" s="51">
        <f>2400-35+1700+2500</f>
        <v>6565</v>
      </c>
      <c r="D87" s="48" t="s">
        <v>174</v>
      </c>
      <c r="E87" s="52">
        <v>2019</v>
      </c>
      <c r="F87" s="48" t="s">
        <v>58</v>
      </c>
      <c r="G87" s="55">
        <v>43525</v>
      </c>
      <c r="H87" s="52" t="s">
        <v>116</v>
      </c>
      <c r="I87" s="52"/>
      <c r="J87" s="52">
        <v>2210</v>
      </c>
      <c r="K87" s="34"/>
      <c r="L87" s="20"/>
      <c r="M87" s="20"/>
      <c r="N87" s="22"/>
      <c r="O87" s="19"/>
      <c r="P87" s="19"/>
      <c r="Q87" s="19"/>
      <c r="R87" s="19"/>
      <c r="S87" s="19"/>
      <c r="T87" s="19"/>
      <c r="U87" s="19"/>
    </row>
    <row r="88" spans="1:21" ht="33.75" customHeight="1" x14ac:dyDescent="0.25">
      <c r="A88" s="35" t="s">
        <v>173</v>
      </c>
      <c r="B88" s="36" t="s">
        <v>8</v>
      </c>
      <c r="C88" s="31">
        <f>2300+1150-1150+2400</f>
        <v>4700</v>
      </c>
      <c r="D88" s="35" t="s">
        <v>174</v>
      </c>
      <c r="E88" s="36">
        <v>2019</v>
      </c>
      <c r="F88" s="35" t="s">
        <v>43</v>
      </c>
      <c r="G88" s="39">
        <v>43526</v>
      </c>
      <c r="H88" s="36" t="s">
        <v>124</v>
      </c>
      <c r="I88" s="36"/>
      <c r="J88" s="36">
        <v>2210</v>
      </c>
      <c r="K88" s="34"/>
      <c r="L88" s="20"/>
      <c r="M88" s="20"/>
      <c r="N88" s="22"/>
      <c r="O88" s="19"/>
      <c r="P88" s="19"/>
      <c r="Q88" s="19"/>
      <c r="R88" s="19"/>
      <c r="S88" s="19"/>
      <c r="T88" s="19"/>
      <c r="U88" s="19"/>
    </row>
    <row r="89" spans="1:21" ht="51.75" customHeight="1" x14ac:dyDescent="0.25">
      <c r="A89" s="48" t="s">
        <v>236</v>
      </c>
      <c r="B89" s="52" t="s">
        <v>8</v>
      </c>
      <c r="C89" s="51">
        <f>8800+2000+3280+4690</f>
        <v>18770</v>
      </c>
      <c r="D89" s="48" t="s">
        <v>175</v>
      </c>
      <c r="E89" s="52">
        <v>2019</v>
      </c>
      <c r="F89" s="48" t="s">
        <v>58</v>
      </c>
      <c r="G89" s="55">
        <v>43556</v>
      </c>
      <c r="H89" s="52" t="s">
        <v>116</v>
      </c>
      <c r="I89" s="52"/>
      <c r="J89" s="52">
        <v>2210</v>
      </c>
      <c r="K89" s="34"/>
      <c r="L89" s="20"/>
      <c r="M89" s="20"/>
      <c r="N89" s="22"/>
      <c r="O89" s="19"/>
      <c r="P89" s="19"/>
      <c r="Q89" s="19"/>
      <c r="R89" s="19"/>
      <c r="S89" s="19"/>
      <c r="T89" s="19"/>
      <c r="U89" s="19"/>
    </row>
    <row r="90" spans="1:21" ht="33.75" customHeight="1" x14ac:dyDescent="0.25">
      <c r="A90" s="35" t="s">
        <v>176</v>
      </c>
      <c r="B90" s="36" t="s">
        <v>8</v>
      </c>
      <c r="C90" s="31">
        <v>200</v>
      </c>
      <c r="D90" s="35" t="s">
        <v>175</v>
      </c>
      <c r="E90" s="36">
        <v>2019</v>
      </c>
      <c r="F90" s="35" t="s">
        <v>43</v>
      </c>
      <c r="G90" s="39">
        <v>43557</v>
      </c>
      <c r="H90" s="36" t="s">
        <v>177</v>
      </c>
      <c r="I90" s="36"/>
      <c r="J90" s="36">
        <v>2210</v>
      </c>
      <c r="K90" s="34"/>
      <c r="L90" s="20"/>
      <c r="M90" s="20"/>
      <c r="N90" s="22"/>
      <c r="O90" s="19"/>
      <c r="P90" s="19"/>
      <c r="Q90" s="19"/>
      <c r="R90" s="19"/>
      <c r="S90" s="19"/>
      <c r="T90" s="19"/>
      <c r="U90" s="19"/>
    </row>
    <row r="91" spans="1:21" ht="33.75" customHeight="1" x14ac:dyDescent="0.25">
      <c r="A91" s="35" t="s">
        <v>178</v>
      </c>
      <c r="B91" s="36" t="s">
        <v>8</v>
      </c>
      <c r="C91" s="31">
        <f>1000+1160</f>
        <v>2160</v>
      </c>
      <c r="D91" s="35" t="s">
        <v>175</v>
      </c>
      <c r="E91" s="36">
        <v>2019</v>
      </c>
      <c r="F91" s="35" t="s">
        <v>43</v>
      </c>
      <c r="G91" s="39">
        <v>43558</v>
      </c>
      <c r="H91" s="36" t="s">
        <v>179</v>
      </c>
      <c r="I91" s="36"/>
      <c r="J91" s="36">
        <v>2210</v>
      </c>
      <c r="K91" s="34"/>
      <c r="L91" s="20"/>
      <c r="M91" s="20"/>
      <c r="N91" s="22"/>
      <c r="O91" s="19"/>
      <c r="P91" s="19"/>
      <c r="Q91" s="19"/>
      <c r="R91" s="19"/>
      <c r="S91" s="19"/>
      <c r="T91" s="19"/>
      <c r="U91" s="19"/>
    </row>
    <row r="92" spans="1:21" ht="33.75" customHeight="1" x14ac:dyDescent="0.25">
      <c r="A92" s="35" t="s">
        <v>237</v>
      </c>
      <c r="B92" s="36" t="s">
        <v>8</v>
      </c>
      <c r="C92" s="31">
        <v>3500</v>
      </c>
      <c r="D92" s="35" t="s">
        <v>175</v>
      </c>
      <c r="E92" s="36">
        <v>2019</v>
      </c>
      <c r="F92" s="35" t="s">
        <v>43</v>
      </c>
      <c r="G92" s="39">
        <v>43739</v>
      </c>
      <c r="H92" s="36" t="s">
        <v>115</v>
      </c>
      <c r="I92" s="36"/>
      <c r="J92" s="36">
        <v>2210</v>
      </c>
      <c r="K92" s="34"/>
      <c r="L92" s="20"/>
      <c r="M92" s="20"/>
      <c r="N92" s="22"/>
      <c r="O92" s="19"/>
      <c r="P92" s="19"/>
      <c r="Q92" s="19"/>
      <c r="R92" s="19"/>
      <c r="S92" s="19"/>
      <c r="T92" s="19"/>
      <c r="U92" s="19"/>
    </row>
    <row r="93" spans="1:21" ht="33.75" customHeight="1" x14ac:dyDescent="0.25">
      <c r="A93" s="35" t="s">
        <v>238</v>
      </c>
      <c r="B93" s="36" t="s">
        <v>8</v>
      </c>
      <c r="C93" s="31">
        <v>2500</v>
      </c>
      <c r="D93" s="35" t="s">
        <v>175</v>
      </c>
      <c r="E93" s="36">
        <v>2019</v>
      </c>
      <c r="F93" s="35" t="s">
        <v>43</v>
      </c>
      <c r="G93" s="39">
        <v>43739</v>
      </c>
      <c r="H93" s="36" t="s">
        <v>239</v>
      </c>
      <c r="I93" s="36"/>
      <c r="J93" s="36">
        <v>2210</v>
      </c>
      <c r="K93" s="34"/>
      <c r="L93" s="20"/>
      <c r="M93" s="20"/>
      <c r="N93" s="22"/>
      <c r="O93" s="19"/>
      <c r="P93" s="19"/>
      <c r="Q93" s="19"/>
      <c r="R93" s="19"/>
      <c r="S93" s="19"/>
      <c r="T93" s="19"/>
      <c r="U93" s="19"/>
    </row>
    <row r="94" spans="1:21" ht="33.75" customHeight="1" x14ac:dyDescent="0.25">
      <c r="A94" s="35" t="s">
        <v>240</v>
      </c>
      <c r="B94" s="36" t="s">
        <v>8</v>
      </c>
      <c r="C94" s="31">
        <v>500</v>
      </c>
      <c r="D94" s="35" t="s">
        <v>175</v>
      </c>
      <c r="E94" s="36">
        <v>2019</v>
      </c>
      <c r="F94" s="35" t="s">
        <v>43</v>
      </c>
      <c r="G94" s="39">
        <v>43739</v>
      </c>
      <c r="H94" s="36" t="s">
        <v>241</v>
      </c>
      <c r="I94" s="36"/>
      <c r="J94" s="36">
        <v>2210</v>
      </c>
      <c r="K94" s="34"/>
      <c r="L94" s="20"/>
      <c r="M94" s="20"/>
      <c r="N94" s="22"/>
      <c r="O94" s="19"/>
      <c r="P94" s="19"/>
      <c r="Q94" s="19"/>
      <c r="R94" s="19"/>
      <c r="S94" s="19"/>
      <c r="T94" s="19"/>
      <c r="U94" s="19"/>
    </row>
    <row r="95" spans="1:21" ht="33.75" customHeight="1" x14ac:dyDescent="0.25">
      <c r="A95" s="35" t="s">
        <v>242</v>
      </c>
      <c r="B95" s="36" t="s">
        <v>8</v>
      </c>
      <c r="C95" s="31">
        <v>3000</v>
      </c>
      <c r="D95" s="35" t="s">
        <v>175</v>
      </c>
      <c r="E95" s="36">
        <v>2019</v>
      </c>
      <c r="F95" s="35" t="s">
        <v>43</v>
      </c>
      <c r="G95" s="39">
        <v>43739</v>
      </c>
      <c r="H95" s="36" t="s">
        <v>243</v>
      </c>
      <c r="I95" s="36"/>
      <c r="J95" s="36">
        <v>2210</v>
      </c>
      <c r="K95" s="34"/>
      <c r="L95" s="20"/>
      <c r="M95" s="20"/>
      <c r="N95" s="22"/>
      <c r="O95" s="19"/>
      <c r="P95" s="19"/>
      <c r="Q95" s="19"/>
      <c r="R95" s="19"/>
      <c r="S95" s="19"/>
      <c r="T95" s="19"/>
      <c r="U95" s="19"/>
    </row>
    <row r="96" spans="1:21" ht="49.5" customHeight="1" x14ac:dyDescent="0.25">
      <c r="A96" s="35" t="s">
        <v>244</v>
      </c>
      <c r="B96" s="36" t="s">
        <v>8</v>
      </c>
      <c r="C96" s="31">
        <v>12822</v>
      </c>
      <c r="D96" s="35" t="s">
        <v>175</v>
      </c>
      <c r="E96" s="36">
        <v>2019</v>
      </c>
      <c r="F96" s="35" t="s">
        <v>43</v>
      </c>
      <c r="G96" s="39">
        <v>43739</v>
      </c>
      <c r="H96" s="36" t="s">
        <v>245</v>
      </c>
      <c r="I96" s="36"/>
      <c r="J96" s="36">
        <v>2240</v>
      </c>
      <c r="K96" s="34"/>
      <c r="L96" s="20"/>
      <c r="M96" s="20"/>
      <c r="N96" s="22"/>
      <c r="O96" s="19"/>
      <c r="P96" s="19"/>
      <c r="Q96" s="19"/>
      <c r="R96" s="19"/>
      <c r="S96" s="19"/>
      <c r="T96" s="19"/>
      <c r="U96" s="19"/>
    </row>
    <row r="97" spans="1:21" ht="33.75" customHeight="1" x14ac:dyDescent="0.25">
      <c r="A97" s="35" t="s">
        <v>235</v>
      </c>
      <c r="B97" s="36" t="s">
        <v>8</v>
      </c>
      <c r="C97" s="31">
        <v>12000</v>
      </c>
      <c r="D97" s="35" t="s">
        <v>175</v>
      </c>
      <c r="E97" s="36">
        <v>2019</v>
      </c>
      <c r="F97" s="35" t="s">
        <v>43</v>
      </c>
      <c r="G97" s="39">
        <v>43739</v>
      </c>
      <c r="H97" s="36" t="s">
        <v>197</v>
      </c>
      <c r="I97" s="36"/>
      <c r="J97" s="36">
        <v>3310</v>
      </c>
      <c r="K97" s="34"/>
      <c r="L97" s="20"/>
      <c r="M97" s="20"/>
      <c r="N97" s="22"/>
      <c r="O97" s="19"/>
      <c r="P97" s="19"/>
      <c r="Q97" s="19"/>
      <c r="R97" s="19"/>
      <c r="S97" s="19"/>
      <c r="T97" s="19"/>
      <c r="U97" s="19"/>
    </row>
    <row r="98" spans="1:21" ht="33.75" customHeight="1" x14ac:dyDescent="0.25">
      <c r="A98" s="48" t="s">
        <v>210</v>
      </c>
      <c r="B98" s="52" t="s">
        <v>8</v>
      </c>
      <c r="C98" s="51">
        <f>54000+15000+10000</f>
        <v>79000</v>
      </c>
      <c r="D98" s="48" t="s">
        <v>211</v>
      </c>
      <c r="E98" s="52">
        <v>2019</v>
      </c>
      <c r="F98" s="48" t="s">
        <v>58</v>
      </c>
      <c r="G98" s="55">
        <v>43647</v>
      </c>
      <c r="H98" s="52" t="s">
        <v>213</v>
      </c>
      <c r="I98" s="52"/>
      <c r="J98" s="52">
        <v>3310</v>
      </c>
      <c r="K98" s="34"/>
      <c r="L98" s="20"/>
      <c r="M98" s="20"/>
      <c r="N98" s="22"/>
      <c r="O98" s="19"/>
      <c r="P98" s="19"/>
      <c r="Q98" s="19"/>
      <c r="R98" s="19"/>
      <c r="S98" s="19"/>
      <c r="T98" s="19"/>
      <c r="U98" s="19"/>
    </row>
    <row r="99" spans="1:21" ht="33.75" customHeight="1" x14ac:dyDescent="0.25">
      <c r="A99" s="35" t="s">
        <v>212</v>
      </c>
      <c r="B99" s="36" t="s">
        <v>8</v>
      </c>
      <c r="C99" s="31">
        <v>20000</v>
      </c>
      <c r="D99" s="35" t="s">
        <v>211</v>
      </c>
      <c r="E99" s="36">
        <v>2019</v>
      </c>
      <c r="F99" s="35" t="s">
        <v>43</v>
      </c>
      <c r="G99" s="39">
        <v>43647</v>
      </c>
      <c r="H99" s="36" t="s">
        <v>214</v>
      </c>
      <c r="I99" s="36"/>
      <c r="J99" s="36">
        <v>3310</v>
      </c>
      <c r="K99" s="34"/>
      <c r="L99" s="20"/>
      <c r="M99" s="20"/>
      <c r="N99" s="22"/>
      <c r="O99" s="19"/>
      <c r="P99" s="19"/>
      <c r="Q99" s="19"/>
      <c r="R99" s="19"/>
      <c r="S99" s="19"/>
      <c r="T99" s="19"/>
      <c r="U99" s="19"/>
    </row>
    <row r="100" spans="1:21" ht="33.75" customHeight="1" x14ac:dyDescent="0.25">
      <c r="A100" s="35" t="s">
        <v>215</v>
      </c>
      <c r="B100" s="36" t="s">
        <v>8</v>
      </c>
      <c r="C100" s="31">
        <v>6600</v>
      </c>
      <c r="D100" s="35" t="s">
        <v>211</v>
      </c>
      <c r="E100" s="36">
        <v>2019</v>
      </c>
      <c r="F100" s="35" t="s">
        <v>43</v>
      </c>
      <c r="G100" s="39">
        <v>43617</v>
      </c>
      <c r="H100" s="36" t="s">
        <v>217</v>
      </c>
      <c r="I100" s="36"/>
      <c r="J100" s="36">
        <v>3310</v>
      </c>
      <c r="K100" s="34"/>
      <c r="L100" s="20"/>
      <c r="M100" s="20"/>
      <c r="N100" s="22"/>
      <c r="O100" s="19"/>
      <c r="P100" s="19"/>
      <c r="Q100" s="19"/>
      <c r="R100" s="19"/>
      <c r="S100" s="19"/>
      <c r="T100" s="19"/>
      <c r="U100" s="19"/>
    </row>
    <row r="101" spans="1:21" ht="33.75" customHeight="1" x14ac:dyDescent="0.25">
      <c r="A101" s="35" t="s">
        <v>226</v>
      </c>
      <c r="B101" s="36" t="s">
        <v>8</v>
      </c>
      <c r="C101" s="31">
        <v>670</v>
      </c>
      <c r="D101" s="36" t="s">
        <v>109</v>
      </c>
      <c r="E101" s="36">
        <v>2019</v>
      </c>
      <c r="F101" s="35" t="s">
        <v>43</v>
      </c>
      <c r="G101" s="39">
        <v>43678</v>
      </c>
      <c r="H101" s="36" t="s">
        <v>229</v>
      </c>
      <c r="I101" s="36"/>
      <c r="J101" s="36">
        <v>2210</v>
      </c>
      <c r="K101" s="34"/>
      <c r="L101" s="20"/>
      <c r="M101" s="20"/>
      <c r="N101" s="22"/>
      <c r="O101" s="19"/>
      <c r="P101" s="19"/>
      <c r="Q101" s="19"/>
      <c r="R101" s="19"/>
      <c r="S101" s="19"/>
      <c r="T101" s="19"/>
      <c r="U101" s="19"/>
    </row>
    <row r="102" spans="1:21" ht="33.75" customHeight="1" x14ac:dyDescent="0.25">
      <c r="A102" s="35" t="s">
        <v>227</v>
      </c>
      <c r="B102" s="36" t="s">
        <v>8</v>
      </c>
      <c r="C102" s="31">
        <v>3026</v>
      </c>
      <c r="D102" s="36" t="s">
        <v>109</v>
      </c>
      <c r="E102" s="36">
        <v>2019</v>
      </c>
      <c r="F102" s="35" t="s">
        <v>43</v>
      </c>
      <c r="G102" s="39">
        <v>43678</v>
      </c>
      <c r="H102" s="36" t="s">
        <v>230</v>
      </c>
      <c r="I102" s="36"/>
      <c r="J102" s="36">
        <v>2210</v>
      </c>
      <c r="K102" s="34"/>
      <c r="L102" s="20"/>
      <c r="M102" s="20"/>
      <c r="N102" s="22"/>
      <c r="O102" s="19"/>
      <c r="P102" s="19"/>
      <c r="Q102" s="19"/>
      <c r="R102" s="19"/>
      <c r="S102" s="19"/>
      <c r="T102" s="19"/>
      <c r="U102" s="19"/>
    </row>
    <row r="103" spans="1:21" ht="33.75" customHeight="1" x14ac:dyDescent="0.25">
      <c r="A103" s="35" t="s">
        <v>228</v>
      </c>
      <c r="B103" s="36" t="s">
        <v>8</v>
      </c>
      <c r="C103" s="31">
        <v>225</v>
      </c>
      <c r="D103" s="36" t="s">
        <v>109</v>
      </c>
      <c r="E103" s="36">
        <v>2019</v>
      </c>
      <c r="F103" s="35" t="s">
        <v>43</v>
      </c>
      <c r="G103" s="39">
        <v>43678</v>
      </c>
      <c r="H103" s="36" t="s">
        <v>231</v>
      </c>
      <c r="I103" s="36"/>
      <c r="J103" s="36">
        <v>2210</v>
      </c>
      <c r="K103" s="34"/>
      <c r="L103" s="20"/>
      <c r="M103" s="20"/>
      <c r="N103" s="22"/>
      <c r="O103" s="19"/>
      <c r="P103" s="19"/>
      <c r="Q103" s="19"/>
      <c r="R103" s="19"/>
      <c r="S103" s="19"/>
      <c r="T103" s="19"/>
      <c r="U103" s="19"/>
    </row>
    <row r="104" spans="1:21" ht="35.25" customHeight="1" x14ac:dyDescent="0.25">
      <c r="A104" s="35" t="s">
        <v>110</v>
      </c>
      <c r="B104" s="36" t="s">
        <v>8</v>
      </c>
      <c r="C104" s="31">
        <f>9600+3400+30000-3921</f>
        <v>39079</v>
      </c>
      <c r="D104" s="36" t="s">
        <v>109</v>
      </c>
      <c r="E104" s="36">
        <v>2019</v>
      </c>
      <c r="F104" s="35" t="s">
        <v>43</v>
      </c>
      <c r="G104" s="39">
        <v>43468</v>
      </c>
      <c r="H104" s="36" t="s">
        <v>111</v>
      </c>
      <c r="I104" s="36"/>
      <c r="J104" s="36">
        <v>2240</v>
      </c>
      <c r="K104" s="34"/>
      <c r="L104" s="20"/>
      <c r="M104" s="20"/>
      <c r="N104" s="22"/>
      <c r="O104" s="19"/>
      <c r="P104" s="19"/>
      <c r="Q104" s="19"/>
      <c r="R104" s="19"/>
      <c r="S104" s="19"/>
      <c r="T104" s="19"/>
      <c r="U104" s="19"/>
    </row>
    <row r="105" spans="1:21" x14ac:dyDescent="0.25">
      <c r="A105" s="30"/>
      <c r="B105" s="30"/>
      <c r="C105" s="31">
        <f>SUM(C6:C104)</f>
        <v>2213767</v>
      </c>
      <c r="D105" s="30"/>
      <c r="E105" s="30"/>
      <c r="F105" s="30"/>
      <c r="G105" s="32"/>
      <c r="H105" s="30"/>
      <c r="I105" s="30"/>
      <c r="J105" s="30"/>
      <c r="K105" s="20"/>
      <c r="L105" s="20"/>
      <c r="M105" s="20"/>
      <c r="N105" s="22"/>
      <c r="O105" s="19"/>
      <c r="P105" s="19"/>
      <c r="Q105" s="19"/>
      <c r="R105" s="19"/>
      <c r="S105" s="19"/>
      <c r="T105" s="19"/>
      <c r="U105" s="19"/>
    </row>
    <row r="106" spans="1:21" x14ac:dyDescent="0.25">
      <c r="A106" s="20"/>
      <c r="B106" s="20"/>
      <c r="C106" s="23"/>
      <c r="D106" s="20"/>
      <c r="E106" s="20"/>
      <c r="F106" s="20"/>
      <c r="G106" s="21"/>
      <c r="H106" s="20"/>
      <c r="I106" s="20"/>
      <c r="J106" s="20"/>
      <c r="K106" s="20"/>
      <c r="L106" s="20"/>
      <c r="M106" s="20"/>
      <c r="N106" s="22"/>
      <c r="O106" s="19"/>
      <c r="P106" s="19"/>
      <c r="Q106" s="19"/>
      <c r="R106" s="19"/>
      <c r="S106" s="19"/>
      <c r="T106" s="19"/>
      <c r="U106" s="19"/>
    </row>
    <row r="107" spans="1:21" x14ac:dyDescent="0.25">
      <c r="A107" s="41" t="s">
        <v>182</v>
      </c>
      <c r="B107" s="20"/>
      <c r="C107" s="23"/>
      <c r="D107" s="20"/>
      <c r="E107" s="20"/>
      <c r="F107" s="40" t="s">
        <v>184</v>
      </c>
      <c r="G107" s="21"/>
      <c r="H107" s="20"/>
      <c r="I107" s="20"/>
      <c r="J107" s="20"/>
      <c r="K107" s="20"/>
      <c r="L107" s="20"/>
      <c r="M107" s="20"/>
      <c r="N107" s="22"/>
      <c r="O107" s="19"/>
      <c r="P107" s="19"/>
      <c r="Q107" s="19"/>
      <c r="R107" s="19"/>
      <c r="S107" s="19"/>
      <c r="T107" s="19"/>
      <c r="U107" s="19"/>
    </row>
    <row r="108" spans="1:21" x14ac:dyDescent="0.25">
      <c r="A108" s="20"/>
      <c r="B108" s="20"/>
      <c r="C108" s="23"/>
      <c r="D108" s="20"/>
      <c r="E108" s="20"/>
      <c r="F108" s="20"/>
      <c r="G108" s="21"/>
      <c r="H108" s="20"/>
      <c r="I108" s="20"/>
      <c r="J108" s="20"/>
      <c r="K108" s="20"/>
      <c r="L108" s="20"/>
      <c r="M108" s="20"/>
      <c r="N108" s="22"/>
      <c r="O108" s="19"/>
      <c r="P108" s="19"/>
      <c r="Q108" s="19"/>
      <c r="R108" s="19"/>
      <c r="S108" s="19"/>
      <c r="T108" s="19"/>
      <c r="U108" s="19"/>
    </row>
    <row r="109" spans="1:21" x14ac:dyDescent="0.25">
      <c r="A109" s="20"/>
      <c r="B109" s="20"/>
      <c r="C109" s="23"/>
      <c r="D109" s="20"/>
      <c r="E109" s="20"/>
      <c r="F109" s="20"/>
      <c r="G109" s="21"/>
      <c r="H109" s="20"/>
      <c r="I109" s="20"/>
      <c r="J109" s="20"/>
      <c r="K109" s="20"/>
      <c r="L109" s="20"/>
      <c r="M109" s="20"/>
      <c r="N109" s="22"/>
      <c r="O109" s="19"/>
      <c r="P109" s="19"/>
      <c r="Q109" s="19"/>
      <c r="R109" s="19"/>
      <c r="S109" s="19"/>
      <c r="T109" s="19"/>
      <c r="U109" s="19"/>
    </row>
    <row r="110" spans="1:21" x14ac:dyDescent="0.25">
      <c r="A110" s="20"/>
      <c r="B110" s="20"/>
      <c r="C110" s="23"/>
      <c r="D110" s="20"/>
      <c r="E110" s="20"/>
      <c r="F110" s="20"/>
      <c r="G110" s="21"/>
      <c r="H110" s="20"/>
      <c r="I110" s="20"/>
      <c r="J110" s="20"/>
      <c r="K110" s="20"/>
      <c r="L110" s="20"/>
      <c r="M110" s="20"/>
      <c r="N110" s="22"/>
      <c r="O110" s="19"/>
      <c r="P110" s="19"/>
      <c r="Q110" s="19"/>
      <c r="R110" s="19"/>
      <c r="S110" s="19"/>
      <c r="T110" s="19"/>
      <c r="U110" s="19"/>
    </row>
    <row r="111" spans="1:21" x14ac:dyDescent="0.25">
      <c r="A111" s="25"/>
      <c r="B111" s="20"/>
      <c r="C111" s="26"/>
      <c r="D111" s="20"/>
      <c r="E111" s="20"/>
      <c r="F111" s="20"/>
      <c r="G111" s="21"/>
      <c r="H111" s="20"/>
      <c r="I111" s="20"/>
      <c r="J111" s="20"/>
      <c r="K111" s="20"/>
      <c r="L111" s="20"/>
      <c r="M111" s="20"/>
      <c r="N111" s="22"/>
      <c r="O111" s="19"/>
      <c r="P111" s="19"/>
      <c r="Q111" s="19"/>
      <c r="R111" s="19"/>
      <c r="S111" s="19"/>
      <c r="T111" s="19"/>
      <c r="U111" s="19"/>
    </row>
    <row r="112" spans="1:21" x14ac:dyDescent="0.25">
      <c r="A112" s="20"/>
      <c r="B112" s="20"/>
      <c r="C112" s="23"/>
      <c r="D112" s="20"/>
      <c r="E112" s="20"/>
      <c r="F112" s="20"/>
      <c r="G112" s="21"/>
      <c r="H112" s="20"/>
      <c r="I112" s="20"/>
      <c r="J112" s="20"/>
      <c r="K112" s="20"/>
      <c r="L112" s="20"/>
      <c r="M112" s="20"/>
      <c r="N112" s="22"/>
      <c r="O112" s="19"/>
      <c r="P112" s="19"/>
      <c r="Q112" s="19"/>
      <c r="R112" s="19"/>
      <c r="S112" s="19"/>
      <c r="T112" s="19"/>
      <c r="U112" s="19"/>
    </row>
    <row r="113" spans="1:21" x14ac:dyDescent="0.25">
      <c r="A113" s="20"/>
      <c r="B113" s="20"/>
      <c r="C113" s="23"/>
      <c r="D113" s="20"/>
      <c r="E113" s="20"/>
      <c r="F113" s="20"/>
      <c r="G113" s="21"/>
      <c r="H113" s="20"/>
      <c r="I113" s="20"/>
      <c r="J113" s="20"/>
      <c r="K113" s="20"/>
      <c r="L113" s="20"/>
      <c r="M113" s="20"/>
      <c r="N113" s="22"/>
      <c r="O113" s="19"/>
      <c r="P113" s="19"/>
      <c r="Q113" s="19"/>
      <c r="R113" s="19"/>
      <c r="S113" s="19"/>
      <c r="T113" s="19"/>
      <c r="U113" s="19"/>
    </row>
  </sheetData>
  <mergeCells count="6">
    <mergeCell ref="H23:H24"/>
    <mergeCell ref="H61:H62"/>
    <mergeCell ref="J64:J66"/>
    <mergeCell ref="H64:H66"/>
    <mergeCell ref="H51:H54"/>
    <mergeCell ref="J51:J54"/>
  </mergeCells>
  <dataValidations xWindow="135" yWindow="499" count="14">
    <dataValidation allowBlank="1" showInputMessage="1" showErrorMessage="1" promptTitle="обов'язкове" prompt="обов'язкове" sqref="H5 H45:H51 H25:H40 H86:H1048576 H67:H83 H9:H23 H55:H61 H63:H64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:I8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:H8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1:J51 J67:J1048576 J55:J64"/>
    <dataValidation type="textLength" allowBlank="1" showInputMessage="1" showErrorMessage="1" promptTitle="обов'язкове" prompt="обов'язкове" sqref="A5:A104857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9:I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5" yWindow="499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B79:B1048576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F105:F106 F108:F1048576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M9:M1048576 S9:S1048576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S6:S8 M6:M8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B6:B78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2019-10-25T11:36:55Z</cp:lastPrinted>
  <dcterms:created xsi:type="dcterms:W3CDTF">2016-06-29T16:46:21Z</dcterms:created>
  <dcterms:modified xsi:type="dcterms:W3CDTF">2019-10-28T16:16:13Z</dcterms:modified>
</cp:coreProperties>
</file>